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Försöken\1.Borgeby\Försök 2018\Avd 4\"/>
    </mc:Choice>
  </mc:AlternateContent>
  <bookViews>
    <workbookView xWindow="0" yWindow="0" windowWidth="21420" windowHeight="10995"/>
  </bookViews>
  <sheets>
    <sheet name="FältkortJoel2017" sheetId="1" r:id="rId1"/>
    <sheet name="Led" sheetId="6" r:id="rId2"/>
    <sheet name="Graderingar" sheetId="5" r:id="rId3"/>
    <sheet name="Kompletteringskort" sheetId="4" r:id="rId4"/>
    <sheet name="KartaGoogleByttFält20170421" sheetId="2" r:id="rId5"/>
    <sheet name="Utsädesberäkn" sheetId="3" r:id="rId6"/>
  </sheets>
  <definedNames>
    <definedName name="A1_Plan" localSheetId="0">#REF!</definedName>
    <definedName name="A1_Plan">#REF!</definedName>
    <definedName name="b" localSheetId="0">#REF!</definedName>
    <definedName name="b">#REF!</definedName>
    <definedName name="Betplantan_1" localSheetId="0">#REF!</definedName>
    <definedName name="Betplantan_1">#REF!</definedName>
    <definedName name="EXPORT" localSheetId="0">#REF!</definedName>
    <definedName name="EXPORT">#REF!</definedName>
    <definedName name="FältkortEkeberg2017">#REF!</definedName>
    <definedName name="Försökskort__2" localSheetId="0">#REF!</definedName>
    <definedName name="Försökskort__2">#REF!</definedName>
    <definedName name="skit" localSheetId="0">#REF!</definedName>
    <definedName name="skit">#REF!</definedName>
    <definedName name="skit2" localSheetId="0">#REF!</definedName>
    <definedName name="skit2">#REF!</definedName>
    <definedName name="skitet">#REF!</definedName>
    <definedName name="Slutskörd_1" localSheetId="0">#REF!</definedName>
    <definedName name="Slutskörd_1">#REF!</definedName>
    <definedName name="_xlnm.Print_Area" localSheetId="0">FältkortJoel2017!$A$1:$AL$83</definedName>
    <definedName name="_xlnm.Print_Area" localSheetId="4">KartaGoogleByttFält20170421!$A$2:$P$43,KartaGoogleByttFält20170421!$B$49:$J$82</definedName>
    <definedName name="_xlnm.Print_Area" localSheetId="3">Kompletteringskort!$A$1:$O$38</definedName>
    <definedName name="Vadensjö2017" localSheetId="0">#REF!</definedName>
    <definedName name="Vadensjö2017">#REF!</definedName>
    <definedName name="x" localSheetId="0">#REF!</definedName>
    <definedName name="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27" i="6" l="1"/>
  <c r="AA126" i="6"/>
  <c r="AA111" i="6"/>
  <c r="X113" i="6" s="1"/>
  <c r="W110" i="6"/>
  <c r="S110" i="6"/>
  <c r="T104" i="6"/>
  <c r="AA103" i="6"/>
  <c r="AD101" i="6"/>
  <c r="Z101" i="6"/>
  <c r="AC114" i="6" s="1"/>
  <c r="AT211" i="6" l="1"/>
  <c r="AT204" i="6"/>
  <c r="AT197" i="6"/>
  <c r="AT190" i="6"/>
  <c r="AT182" i="6"/>
  <c r="X69" i="6"/>
  <c r="AA68" i="6"/>
  <c r="W52" i="6"/>
  <c r="AA53" i="6" s="1"/>
  <c r="S52" i="6"/>
  <c r="AA45" i="6"/>
  <c r="AQ210" i="6" s="1"/>
  <c r="AR210" i="6" s="1"/>
  <c r="AD43" i="6"/>
  <c r="Z43" i="6"/>
  <c r="AC56" i="6" s="1"/>
  <c r="AQ176" i="6" l="1"/>
  <c r="AR176" i="6" s="1"/>
  <c r="AQ188" i="6"/>
  <c r="AR188" i="6" s="1"/>
  <c r="T46" i="6"/>
  <c r="AQ185" i="6"/>
  <c r="AR185" i="6" s="1"/>
  <c r="AQ195" i="6"/>
  <c r="AR195" i="6" s="1"/>
  <c r="AQ206" i="6"/>
  <c r="AR206" i="6" s="1"/>
  <c r="X55" i="6"/>
  <c r="AQ179" i="6"/>
  <c r="AR179" i="6" s="1"/>
  <c r="AQ199" i="6"/>
  <c r="AR199" i="6" s="1"/>
  <c r="AQ209" i="6"/>
  <c r="AR209" i="6" s="1"/>
  <c r="AQ192" i="6"/>
  <c r="AR192" i="6" s="1"/>
  <c r="AQ202" i="6"/>
  <c r="AR202" i="6" s="1"/>
  <c r="AQ189" i="6"/>
  <c r="AR189" i="6" s="1"/>
  <c r="AQ181" i="6"/>
  <c r="AR181" i="6" s="1"/>
  <c r="AQ177" i="6"/>
  <c r="AR177" i="6" s="1"/>
  <c r="AQ180" i="6"/>
  <c r="AR180" i="6" s="1"/>
  <c r="AQ184" i="6"/>
  <c r="AR184" i="6" s="1"/>
  <c r="AQ187" i="6"/>
  <c r="AR187" i="6" s="1"/>
  <c r="AQ193" i="6"/>
  <c r="AR193" i="6" s="1"/>
  <c r="AQ196" i="6"/>
  <c r="AR196" i="6" s="1"/>
  <c r="AQ200" i="6"/>
  <c r="AR200" i="6" s="1"/>
  <c r="AQ203" i="6"/>
  <c r="AR203" i="6" s="1"/>
  <c r="AQ207" i="6"/>
  <c r="AR207" i="6" s="1"/>
  <c r="AR211" i="6" s="1"/>
  <c r="AS211" i="6" s="1"/>
  <c r="AU211" i="6" s="1"/>
  <c r="AR197" i="6" l="1"/>
  <c r="AS197" i="6" s="1"/>
  <c r="AU197" i="6" s="1"/>
  <c r="AR204" i="6"/>
  <c r="AS204" i="6" s="1"/>
  <c r="AU204" i="6" s="1"/>
  <c r="AR182" i="6"/>
  <c r="AS182" i="6" s="1"/>
  <c r="AU182" i="6" s="1"/>
  <c r="AR190" i="6"/>
  <c r="AS190" i="6" s="1"/>
  <c r="AU190" i="6" s="1"/>
  <c r="V1" i="4" l="1"/>
  <c r="I52" i="3" l="1"/>
  <c r="F51" i="3"/>
  <c r="G51" i="3" s="1"/>
  <c r="G50" i="3"/>
  <c r="F50" i="3"/>
  <c r="F48" i="3"/>
  <c r="G48" i="3" s="1"/>
  <c r="G47" i="3"/>
  <c r="G52" i="3" s="1"/>
  <c r="H52" i="3" s="1"/>
  <c r="F47" i="3"/>
  <c r="I45" i="3"/>
  <c r="F44" i="3"/>
  <c r="G44" i="3" s="1"/>
  <c r="G43" i="3"/>
  <c r="F43" i="3"/>
  <c r="F41" i="3"/>
  <c r="G41" i="3" s="1"/>
  <c r="G40" i="3"/>
  <c r="F40" i="3"/>
  <c r="I38" i="3"/>
  <c r="F37" i="3"/>
  <c r="G37" i="3" s="1"/>
  <c r="G36" i="3"/>
  <c r="F36" i="3"/>
  <c r="F34" i="3"/>
  <c r="G34" i="3" s="1"/>
  <c r="G33" i="3"/>
  <c r="G38" i="3" s="1"/>
  <c r="H38" i="3" s="1"/>
  <c r="F33" i="3"/>
  <c r="I31" i="3"/>
  <c r="F30" i="3"/>
  <c r="G30" i="3" s="1"/>
  <c r="G29" i="3"/>
  <c r="F29" i="3"/>
  <c r="F28" i="3"/>
  <c r="G28" i="3" s="1"/>
  <c r="G26" i="3"/>
  <c r="F26" i="3"/>
  <c r="F25" i="3"/>
  <c r="G25" i="3" s="1"/>
  <c r="I23" i="3"/>
  <c r="G22" i="3"/>
  <c r="F22" i="3"/>
  <c r="F21" i="3"/>
  <c r="G21" i="3" s="1"/>
  <c r="G20" i="3"/>
  <c r="F20" i="3"/>
  <c r="F18" i="3"/>
  <c r="G18" i="3" s="1"/>
  <c r="G17" i="3"/>
  <c r="F17" i="3"/>
  <c r="V57" i="2"/>
  <c r="V58" i="2" s="1"/>
  <c r="V55" i="2"/>
  <c r="W56" i="2" s="1"/>
  <c r="J38" i="3" l="1"/>
  <c r="J31" i="3"/>
  <c r="G23" i="3"/>
  <c r="H23" i="3" s="1"/>
  <c r="J23" i="3" s="1"/>
  <c r="G31" i="3"/>
  <c r="H31" i="3" s="1"/>
  <c r="G45" i="3"/>
  <c r="H45" i="3" s="1"/>
  <c r="J45" i="3" s="1"/>
  <c r="J52" i="3"/>
  <c r="X55" i="2"/>
  <c r="V56" i="2"/>
</calcChain>
</file>

<file path=xl/comments1.xml><?xml version="1.0" encoding="utf-8"?>
<comments xmlns="http://schemas.openxmlformats.org/spreadsheetml/2006/main">
  <authors>
    <author>Anita Gunnarsson</author>
  </authors>
  <commentList>
    <comment ref="AT180" authorId="0" shapeId="0">
      <text>
        <r>
          <rPr>
            <b/>
            <sz val="9"/>
            <color rgb="FF000000"/>
            <rFont val="Tahoma"/>
            <family val="2"/>
          </rPr>
          <t>Anita Gunnarsson:</t>
        </r>
        <r>
          <rPr>
            <sz val="9"/>
            <color rgb="FF000000"/>
            <rFont val="Tahoma"/>
            <family val="2"/>
          </rPr>
          <t xml:space="preserve">
Räknat till 1 ha</t>
        </r>
      </text>
    </comment>
  </commentList>
</comments>
</file>

<file path=xl/comments2.xml><?xml version="1.0" encoding="utf-8"?>
<comments xmlns="http://schemas.openxmlformats.org/spreadsheetml/2006/main">
  <authors>
    <author>Henrik Forsberg</author>
  </authors>
  <commentList>
    <comment ref="J2" authorId="0" shapeId="0">
      <text>
        <r>
          <rPr>
            <sz val="11"/>
            <color rgb="FF000000"/>
            <rFont val="Helvetica"/>
          </rPr>
          <t>Henrik Forsberg:
Det måste vara 4 siffror i årtalet!</t>
        </r>
      </text>
    </comment>
    <comment ref="O2" authorId="0" shapeId="0">
      <text>
        <r>
          <rPr>
            <sz val="11"/>
            <color rgb="FF000000"/>
            <rFont val="Helvetica"/>
          </rPr>
          <t>Henrik Forsberg:
Det måste vara 4 siffror i årtalet!</t>
        </r>
      </text>
    </comment>
    <comment ref="P9" authorId="0" shapeId="0">
      <text>
        <r>
          <rPr>
            <sz val="11"/>
            <color rgb="FF000000"/>
            <rFont val="Helvetica"/>
          </rPr>
          <t>Henrik Forsberg:
Skriv in datum i följande format: ååååmmdd, t.ex. 20030408</t>
        </r>
      </text>
    </comment>
    <comment ref="Q9" authorId="0" shapeId="0">
      <text>
        <r>
          <rPr>
            <sz val="11"/>
            <color rgb="FF000000"/>
            <rFont val="Helvetica"/>
          </rPr>
          <t>Henrik Forsberg:
Skriv in datum i följande format: ååååmmdd, t.ex. 20030408</t>
        </r>
      </text>
    </comment>
    <comment ref="R9" authorId="0" shapeId="0">
      <text>
        <r>
          <rPr>
            <sz val="11"/>
            <color rgb="FF000000"/>
            <rFont val="Helvetica"/>
          </rPr>
          <t>Henrik Forsberg:
Skriv in datum i följande format: ååååmmdd, t.ex. 20030408</t>
        </r>
      </text>
    </comment>
    <comment ref="S9" authorId="0" shapeId="0">
      <text>
        <r>
          <rPr>
            <sz val="11"/>
            <color rgb="FF000000"/>
            <rFont val="Helvetica"/>
          </rPr>
          <t>Henrik Forsberg:
Skriv in datum i följande format: ååååmmdd, t.ex. 20030408</t>
        </r>
      </text>
    </comment>
    <comment ref="T9" authorId="0" shapeId="0">
      <text>
        <r>
          <rPr>
            <sz val="11"/>
            <color rgb="FF000000"/>
            <rFont val="Helvetica"/>
          </rPr>
          <t>Henrik Forsberg:
Skriv in datum i följande format: ååååmmdd, t.ex. 20030408</t>
        </r>
      </text>
    </comment>
    <comment ref="U9" authorId="0" shapeId="0">
      <text>
        <r>
          <rPr>
            <sz val="11"/>
            <color rgb="FF000000"/>
            <rFont val="Helvetica"/>
          </rPr>
          <t>Henrik Forsberg:
Skriv in datum i följande format: ååååmmdd, t.ex. 20030408</t>
        </r>
      </text>
    </comment>
  </commentList>
</comments>
</file>

<file path=xl/comments3.xml><?xml version="1.0" encoding="utf-8"?>
<comments xmlns="http://schemas.openxmlformats.org/spreadsheetml/2006/main">
  <authors>
    <author>Anita Gunnarsson</author>
  </authors>
  <commentList>
    <comment ref="I21" authorId="0" shapeId="0">
      <text>
        <r>
          <rPr>
            <b/>
            <sz val="9"/>
            <color indexed="81"/>
            <rFont val="Tahoma"/>
            <family val="2"/>
          </rPr>
          <t>Anita Gunnarsson:</t>
        </r>
        <r>
          <rPr>
            <sz val="9"/>
            <color indexed="81"/>
            <rFont val="Tahoma"/>
            <family val="2"/>
          </rPr>
          <t xml:space="preserve">
Räknat till 1 ha</t>
        </r>
      </text>
    </comment>
  </commentList>
</comments>
</file>

<file path=xl/sharedStrings.xml><?xml version="1.0" encoding="utf-8"?>
<sst xmlns="http://schemas.openxmlformats.org/spreadsheetml/2006/main" count="569" uniqueCount="264">
  <si>
    <t>FÄLTKORT för jordbruksförsök</t>
  </si>
  <si>
    <t>Försöksseriens benämning</t>
  </si>
  <si>
    <t>Skördeår</t>
  </si>
  <si>
    <t>Plan-nr</t>
  </si>
  <si>
    <t>Försöks-nr</t>
  </si>
  <si>
    <t>ADB-nr</t>
  </si>
  <si>
    <t>Försöksvärd</t>
  </si>
  <si>
    <t>Tel</t>
  </si>
  <si>
    <t>Gård</t>
  </si>
  <si>
    <t>Adress:</t>
  </si>
  <si>
    <t>E-post:</t>
  </si>
  <si>
    <t>Rutfördelning i fält</t>
  </si>
  <si>
    <t xml:space="preserve">Koordinater för kartvisning (SWEREF 99):        </t>
  </si>
  <si>
    <t xml:space="preserve">N:                                          km                                       </t>
  </si>
  <si>
    <t xml:space="preserve"> Ö:                                        km</t>
  </si>
  <si>
    <t xml:space="preserve">Försöket ligger ca:       m  i     riktning från </t>
  </si>
  <si>
    <t xml:space="preserve">Norrpil                       Plöjningsriktning         </t>
  </si>
  <si>
    <t>Allmänna uppgifter/anvisningar</t>
  </si>
  <si>
    <t>Jordprov Se PM (prov i varje storruta)</t>
  </si>
  <si>
    <t>datum</t>
  </si>
  <si>
    <t>sign</t>
  </si>
  <si>
    <t>Graderingar / provtagningar gröda - se alltid PM!</t>
  </si>
  <si>
    <t>Förfrukt:</t>
  </si>
  <si>
    <t>DC</t>
  </si>
  <si>
    <t>Skörd inkl stråstyrka och stråbrytning (HS)</t>
  </si>
  <si>
    <t>Fältkort daterat</t>
  </si>
  <si>
    <t>AG</t>
  </si>
  <si>
    <t>Kontaktpersoner:</t>
  </si>
  <si>
    <t>Utföraransvarig:</t>
  </si>
  <si>
    <t>Anita Gunnarsson</t>
  </si>
  <si>
    <t>076-140 60 92</t>
  </si>
  <si>
    <t xml:space="preserve">Skördeyta </t>
  </si>
  <si>
    <t xml:space="preserve">Bruttoyta   </t>
  </si>
  <si>
    <t>Led</t>
  </si>
  <si>
    <t xml:space="preserve">Ev. sprutning med mikronäring eller annat </t>
  </si>
  <si>
    <t>Hans-Olof Johnsson 010 - 47 62 030</t>
  </si>
  <si>
    <t>Joel Månsson</t>
  </si>
  <si>
    <t>Översiktsbild: google map sökord Bjällerupsvägen Staffanstorp</t>
  </si>
  <si>
    <t>Skattad fältlängd utifrån kartan</t>
  </si>
  <si>
    <t>m/mm</t>
  </si>
  <si>
    <t>Fältkängd enligt Odlaren (Anders)</t>
  </si>
  <si>
    <t>UTSÄDESBERÄKNING</t>
  </si>
  <si>
    <t>Utsädes-</t>
  </si>
  <si>
    <t xml:space="preserve">Behov, kg frö </t>
  </si>
  <si>
    <t>kg/ha</t>
  </si>
  <si>
    <t>yta m2</t>
  </si>
  <si>
    <t>mängd</t>
  </si>
  <si>
    <t xml:space="preserve">Två år om </t>
  </si>
  <si>
    <t>Såtillfälle 1</t>
  </si>
  <si>
    <t>m2</t>
  </si>
  <si>
    <t>gram</t>
  </si>
  <si>
    <t>samma ytor</t>
  </si>
  <si>
    <t>Perserklöver, försök</t>
  </si>
  <si>
    <t>utan barlast</t>
  </si>
  <si>
    <t>Perserklöver, testyta</t>
  </si>
  <si>
    <t>Såtillfälle 2</t>
  </si>
  <si>
    <t>inkl barlast</t>
  </si>
  <si>
    <t>Barlast</t>
  </si>
  <si>
    <t>Avrundat</t>
  </si>
  <si>
    <t>Perserklöver, förlängning av sådragen</t>
  </si>
  <si>
    <t>kg</t>
  </si>
  <si>
    <t>Summa behov</t>
  </si>
  <si>
    <t>uppåt</t>
  </si>
  <si>
    <t>Summa perserklöver</t>
  </si>
  <si>
    <t>Spärrklöver, försök</t>
  </si>
  <si>
    <t>Spärrklöver, testyta</t>
  </si>
  <si>
    <t>Spärrklöver, förlängningen av sådragen</t>
  </si>
  <si>
    <t>Summa spärrklöver</t>
  </si>
  <si>
    <t>Rödklöver, försök</t>
  </si>
  <si>
    <t>Rödklöver, testyta</t>
  </si>
  <si>
    <t>Summa rödklöver</t>
  </si>
  <si>
    <t>Vitklöver, försök</t>
  </si>
  <si>
    <t>Vitklöver, testyta</t>
  </si>
  <si>
    <t>Summa vitklöver</t>
  </si>
  <si>
    <t>Humlelucern, försök</t>
  </si>
  <si>
    <t>Humlelucern, testyta</t>
  </si>
  <si>
    <t>Summa Humlelucern</t>
  </si>
  <si>
    <t>Övrigt</t>
  </si>
  <si>
    <t>Per Ståhl undersöker behov av ymp</t>
  </si>
  <si>
    <t>8 m x 50 m/ruta</t>
  </si>
  <si>
    <t>2 m x 15 m (prel. Längd)</t>
  </si>
  <si>
    <t>Skotträkning</t>
  </si>
  <si>
    <t>Planträkning höst</t>
  </si>
  <si>
    <t>Planträkning vår</t>
  </si>
  <si>
    <t>R4-1052</t>
  </si>
  <si>
    <t>N.Knästorpsv. 171</t>
  </si>
  <si>
    <t>245 93 Staffanstorp</t>
  </si>
  <si>
    <t>070-3881298</t>
  </si>
  <si>
    <t>Kompletteringskort till fältkort</t>
  </si>
  <si>
    <t>Plan nr</t>
  </si>
  <si>
    <t>Försöks nr</t>
  </si>
  <si>
    <t>År</t>
  </si>
  <si>
    <t>L</t>
  </si>
  <si>
    <t>Sign.</t>
  </si>
  <si>
    <t>Yta m2</t>
  </si>
  <si>
    <t>Utv.st.</t>
  </si>
  <si>
    <t>Ruta nr</t>
  </si>
  <si>
    <t>Block</t>
  </si>
  <si>
    <t>Datum</t>
  </si>
  <si>
    <t>I</t>
  </si>
  <si>
    <t>II</t>
  </si>
  <si>
    <t>III</t>
  </si>
  <si>
    <t>IV</t>
  </si>
  <si>
    <r>
      <rPr>
        <sz val="8"/>
        <color rgb="FF000000"/>
        <rFont val="Times New Roman"/>
        <family val="1"/>
      </rPr>
      <t xml:space="preserve"> </t>
    </r>
    <r>
      <rPr>
        <u/>
        <sz val="8"/>
        <color rgb="FF000000"/>
        <rFont val="Times New Roman"/>
        <family val="1"/>
      </rPr>
      <t>Län</t>
    </r>
  </si>
  <si>
    <t>A2</t>
  </si>
  <si>
    <t>B4</t>
  </si>
  <si>
    <t>B2</t>
  </si>
  <si>
    <t>A4</t>
  </si>
  <si>
    <t>B1</t>
  </si>
  <si>
    <t>A1</t>
  </si>
  <si>
    <t>joel@norraknastorp.se</t>
  </si>
  <si>
    <t>Insånings-
placering</t>
  </si>
  <si>
    <t>Mellangröda</t>
  </si>
  <si>
    <t>Tidp. insådd</t>
  </si>
  <si>
    <t>Ingen insådd</t>
  </si>
  <si>
    <t>--</t>
  </si>
  <si>
    <t>Samtidigt med huvudgrödan</t>
  </si>
  <si>
    <t>4-5 blad/
bestockning</t>
  </si>
  <si>
    <t>Mailat 2017 03 03</t>
  </si>
  <si>
    <t>Hej Per och Hans-Olof!</t>
  </si>
  <si>
    <t xml:space="preserve"> </t>
  </si>
  <si>
    <t>= skyddsrutor</t>
  </si>
  <si>
    <t>Här är fältskiss med diverse beskrivningar och förklaringar till hur det är tänkt samt beräkning av utsädesbehov så det täcker två års behov inklusive barlast som motsvarar ett hektar extra av varje utsädesblandning. Jag har visat skissen för Josef när vi träffades i går och han är införstådd i hur det är tänkt att att de drag som innehåller rödklöver får köras 2 gånger. Det är tur i slumpningen så det är bara i 2 sådrag som det kommer att behövas (NEJ, jag har inte fejkat slumpningen! – det blev faktiskt så). Jag har även stämt av en del saker muntligt med Joel, framför allt hur vi hanterar de båda ändarna på sådragen – dvs ytorna i båda ända om försöket. Joel kommer att köra kyckliggödsel på tvären av fältet (enligt mitt önskemål) nu i vår dvs till havren. Höstvetet får suggflyt och det är beaktat i försöksdesignen.</t>
  </si>
  <si>
    <t>Spår för flyt till höstvete används även som testyta för redskapsinställning</t>
  </si>
  <si>
    <t>Hans-Olof: jag vill snarast ha en dialog med den som sannolikast kommer att vara med när försöket sås: tillfälle 1 (havresådd + Mellangrödesådd i A-rutorna) och tillfälle 2 (radhackning samt sådd mellangrödor i B-rutorna) och tillfälle 3 (hackning 2 i A-rutorna). Det är förstås en fördel om det är samma person. Bäst vore om det förstås om det blir du själv, men bedömer du redan nu att det inte är troligt är det bättre att jag pratar med den som det troligen blir redan nu. I så fall bör även du vara med vid genomgången. Även om jag försökt tänka igenom det mesta så kan jag ha missat något som ni med vana försöksutförarögon ser.</t>
  </si>
  <si>
    <t xml:space="preserve">Därför bör dessa drag sås med de olika mellangrödevarianterna. Med 4 </t>
  </si>
  <si>
    <t>varianter behöver även de yttre skydden användas</t>
  </si>
  <si>
    <t>Per: samma med dig: tacksam om du kollar igenom så gott du kan för att upptäcka ev. tankelapsusar.</t>
  </si>
  <si>
    <t>Bästa hälsningar</t>
  </si>
  <si>
    <t>Se nedan ang sådd i förlängningen av försöket</t>
  </si>
  <si>
    <t>Anita Gunnarsson PhD/projektledare/forskare</t>
  </si>
  <si>
    <t>8 m</t>
  </si>
  <si>
    <t>mellan vissa behandlingar</t>
  </si>
  <si>
    <t>Enligt överenskommelse med Joel sås perserklöver + spärrklöver enligt koncept B2 även i förlängningen av försöket, dvs. mellan vändtegen och själva försöket. Denna sådd gör Joel samtidigt som B2-rutorna i själva försöket sås. Havresådden på denna yta görs av Josef med Gårdstånga Nygårds Cameleon.</t>
  </si>
  <si>
    <t xml:space="preserve">Rutlängd är beräknad utifrån fältets längd delat med antalet block </t>
  </si>
  <si>
    <t>minus ca 36 x 2 meter för att inte riskera vändtegseffekter.</t>
  </si>
  <si>
    <t xml:space="preserve">Fältlängd: </t>
  </si>
  <si>
    <t xml:space="preserve"> m enligt kartan på google map</t>
  </si>
  <si>
    <t>Total bredd inkl 12 skyddsdrag</t>
  </si>
  <si>
    <t>m</t>
  </si>
  <si>
    <t>Längd</t>
  </si>
  <si>
    <t>Rutlängd inkl 5 meter yta utan mätningar</t>
  </si>
  <si>
    <t>(avrundat)</t>
  </si>
  <si>
    <t>Rutbredd</t>
  </si>
  <si>
    <t>Total rutyta</t>
  </si>
  <si>
    <t>m2/ruta</t>
  </si>
  <si>
    <t>Total yta</t>
  </si>
  <si>
    <t>ha</t>
  </si>
  <si>
    <t xml:space="preserve">Sådd ska göras ända fram till gränsen mellan blocken dvs in i de skydd </t>
  </si>
  <si>
    <t xml:space="preserve">som ritats in mellan blocken. </t>
  </si>
  <si>
    <t xml:space="preserve">Upplägget bygger på att den som sår försöket även sår förlängningen </t>
  </si>
  <si>
    <t xml:space="preserve">av raderna dvs sår hela vägen fram till vändtegen. </t>
  </si>
  <si>
    <t>Om vi antar att odlaren har 16 meter vändteg på båda hållen</t>
  </si>
  <si>
    <t xml:space="preserve">blir det </t>
  </si>
  <si>
    <t>minus 32 dvs</t>
  </si>
  <si>
    <t>m långa drag som måste sås</t>
  </si>
  <si>
    <t xml:space="preserve">med den inlånade Cameleonen, alltså totalt </t>
  </si>
  <si>
    <r>
      <t>m</t>
    </r>
    <r>
      <rPr>
        <sz val="12"/>
        <color theme="1"/>
        <rFont val="Calibri"/>
        <family val="2"/>
        <charset val="136"/>
        <scheme val="minor"/>
      </rPr>
      <t xml:space="preserve"> extra.</t>
    </r>
  </si>
  <si>
    <t>Extrayta för perserklöver+spärrklöver i förlängningen av försöket, vilket</t>
  </si>
  <si>
    <t>Joel sår vid radhackning 1, blir:</t>
  </si>
  <si>
    <t>Total yta inkl förlängning av dragen fram till vändtegen:</t>
  </si>
  <si>
    <t>hängs upp. RTK-styrning). Med vid sådden: 1 person från Borgebys försöks-</t>
  </si>
  <si>
    <t>avdelning (preliminärt Hans-Olof Johnsson).</t>
  </si>
  <si>
    <t xml:space="preserve">Försöksavdelningen förbereder på lämpligt sätt t ex med utmärkning av </t>
  </si>
  <si>
    <t>gränsen mellan blocken samt tydliggör med flaggor el dyligt vilka rutor som ska</t>
  </si>
  <si>
    <t>sås med fröblandning 1 respektive 2</t>
  </si>
  <si>
    <t>kamera för radföljning): med vid hackningen: 1 person från Borgeby försöks-</t>
  </si>
  <si>
    <t>Försöksavdelningen förbereder med utmärkning på lämpligt sätt</t>
  </si>
  <si>
    <t>Tänkt yta</t>
  </si>
  <si>
    <t xml:space="preserve"> m bred x</t>
  </si>
  <si>
    <t>m lång</t>
  </si>
  <si>
    <t>=</t>
  </si>
  <si>
    <t xml:space="preserve">(med </t>
  </si>
  <si>
    <t>ton/ha ger det</t>
  </si>
  <si>
    <t xml:space="preserve">kg. Tröskbehållaren rymmer motsv </t>
  </si>
  <si>
    <t xml:space="preserve">20 kg vete. Om hög skörd kan en provtröskning behövas på en yta utanför </t>
  </si>
  <si>
    <t>försöket före gränsningen.</t>
  </si>
  <si>
    <r>
      <rPr>
        <b/>
        <sz val="11"/>
        <color rgb="FF000000"/>
        <rFont val="Calibri"/>
        <family val="2"/>
      </rPr>
      <t>Sådd 1:</t>
    </r>
    <r>
      <rPr>
        <sz val="12"/>
        <color theme="1"/>
        <rFont val="Calibri"/>
        <family val="2"/>
        <charset val="136"/>
        <scheme val="minor"/>
      </rPr>
      <t xml:space="preserve"> Josef Appell med Gårdstånga Nygårds Cameleon (9 m men 2 ytterbillar</t>
    </r>
  </si>
  <si>
    <r>
      <rPr>
        <b/>
        <sz val="11"/>
        <color rgb="FF000000"/>
        <rFont val="Calibri"/>
        <family val="2"/>
      </rPr>
      <t>Hackning 1 inkl sådd 2:</t>
    </r>
    <r>
      <rPr>
        <sz val="12"/>
        <color theme="1"/>
        <rFont val="Calibri"/>
        <family val="2"/>
        <charset val="136"/>
        <scheme val="minor"/>
      </rPr>
      <t xml:space="preserve"> Joel Månsson med egen Cameleon (8 m, med </t>
    </r>
  </si>
  <si>
    <r>
      <t xml:space="preserve">avdelning. </t>
    </r>
    <r>
      <rPr>
        <b/>
        <sz val="11"/>
        <color rgb="FF000000"/>
        <rFont val="Calibri"/>
        <family val="2"/>
      </rPr>
      <t xml:space="preserve">Hackning 2 </t>
    </r>
    <r>
      <rPr>
        <sz val="12"/>
        <color theme="1"/>
        <rFont val="Calibri"/>
        <family val="2"/>
        <charset val="136"/>
        <scheme val="minor"/>
      </rPr>
      <t>(endast A och C-leden): Joel + en person från Borgeby</t>
    </r>
  </si>
  <si>
    <r>
      <rPr>
        <b/>
        <sz val="11"/>
        <color rgb="FF000000"/>
        <rFont val="Calibri"/>
        <family val="2"/>
      </rPr>
      <t>Skörderutan</t>
    </r>
    <r>
      <rPr>
        <sz val="12"/>
        <color theme="1"/>
        <rFont val="Calibri"/>
        <family val="2"/>
        <charset val="136"/>
        <scheme val="minor"/>
      </rPr>
      <t xml:space="preserve"> gränsas upp med tröskan. Kontrollmät och notera exakt yta.</t>
    </r>
  </si>
  <si>
    <r>
      <t>m</t>
    </r>
    <r>
      <rPr>
        <vertAlign val="superscript"/>
        <sz val="11"/>
        <color rgb="FF000000"/>
        <rFont val="Calibri"/>
        <family val="2"/>
      </rPr>
      <t>2</t>
    </r>
    <r>
      <rPr>
        <sz val="12"/>
        <color theme="1"/>
        <rFont val="Calibri"/>
        <family val="2"/>
        <charset val="136"/>
        <scheme val="minor"/>
      </rPr>
      <t>.</t>
    </r>
  </si>
  <si>
    <t>076-78 61 233</t>
  </si>
  <si>
    <t xml:space="preserve">Elsa Lagerquist </t>
  </si>
  <si>
    <t>elsa.lagerqvist@slu.se</t>
  </si>
  <si>
    <t>Placering</t>
  </si>
  <si>
    <t>Mgr</t>
  </si>
  <si>
    <t>A=1; B=2</t>
  </si>
  <si>
    <t>Radhackning/vetesådd</t>
  </si>
  <si>
    <t>över havrestubben</t>
  </si>
  <si>
    <t xml:space="preserve"> pers. + spärrklöver</t>
  </si>
  <si>
    <t>röd- + vitklöver + humlelucern</t>
  </si>
  <si>
    <t>Ledbet</t>
  </si>
  <si>
    <t>led</t>
  </si>
  <si>
    <t>Perserklöver</t>
  </si>
  <si>
    <t>Spärrklöver</t>
  </si>
  <si>
    <t>Rödklöver</t>
  </si>
  <si>
    <t>Vitklöver</t>
  </si>
  <si>
    <t>Humlelucern</t>
  </si>
  <si>
    <t>Sort</t>
  </si>
  <si>
    <t>Maral</t>
  </si>
  <si>
    <t>?</t>
  </si>
  <si>
    <t>Taifun</t>
  </si>
  <si>
    <t>Klondike</t>
  </si>
  <si>
    <t>Virgo</t>
  </si>
  <si>
    <t>Kg utsäde/ha</t>
  </si>
  <si>
    <t>Stråsädessort:</t>
  </si>
  <si>
    <t>Kg/ha:</t>
  </si>
  <si>
    <t xml:space="preserve">Uppförstorad karta på fältet där försöket ska ligga, </t>
  </si>
  <si>
    <t>enl ändringsbelut 2017 04 21 - placering ritas in efter att Hans-Olof varit ute</t>
  </si>
  <si>
    <t>Mitt mellan havreraderna</t>
  </si>
  <si>
    <t>I havreraden</t>
  </si>
  <si>
    <t>mellan stubbraderna</t>
  </si>
  <si>
    <t xml:space="preserve">10 m skydd                 där det inte                 görs några                                 mätningar pga av start och stopp </t>
  </si>
  <si>
    <t xml:space="preserve">10 m skydd                 där det inte                 görs några                                   mätningar pga av start och stopp </t>
  </si>
  <si>
    <t xml:space="preserve">10 m skydd                 där det inte                 görs några                                  mätningar pga av start och stopp </t>
  </si>
  <si>
    <t>Datum:</t>
  </si>
  <si>
    <t>M-3583</t>
  </si>
  <si>
    <t>GB0097</t>
  </si>
  <si>
    <t>2018 (2)</t>
  </si>
  <si>
    <t>Åtgärd</t>
  </si>
  <si>
    <t>Datum, stadium gröda</t>
  </si>
  <si>
    <t>Kommentar avvikelser</t>
  </si>
  <si>
    <t>Gödsling; mängd, typ, djup, placering</t>
  </si>
  <si>
    <t>Axräkning</t>
  </si>
  <si>
    <t>Stråstyrka</t>
  </si>
  <si>
    <t>Skörd</t>
  </si>
  <si>
    <t>Analys av kärna</t>
  </si>
  <si>
    <t>Halmprov, analys?</t>
  </si>
  <si>
    <t>Mineralkväve?</t>
  </si>
  <si>
    <t>Havre</t>
  </si>
  <si>
    <t xml:space="preserve">Gödsling görs av odlaren. Vid sådd och radhackning är en person från </t>
  </si>
  <si>
    <t>HS  med. HS ansvarar för att ta reda på och notera vad som gjorts.</t>
  </si>
  <si>
    <t>Skär, djup, stadium, datum, annat. Ange om olika inställning i de olika leden.</t>
  </si>
  <si>
    <t>Generalprov togs våren 2017. N-prov: Elsa ger besked:</t>
  </si>
  <si>
    <t>Ev N-profil sen höst i samband med klippning av gröda och mellangröda</t>
  </si>
  <si>
    <t>Ev N-profil vår vid tillväxtstart ev samtidigt m klippning av gröda och mgr.</t>
  </si>
  <si>
    <r>
      <t xml:space="preserve">Gödsling: </t>
    </r>
    <r>
      <rPr>
        <sz val="12"/>
        <color theme="1"/>
        <rFont val="Calibri"/>
        <family val="2"/>
        <scheme val="minor"/>
      </rPr>
      <t>svinflyt enl. odlarens önskemål</t>
    </r>
  </si>
  <si>
    <t>(redskap, putshöjd, hackdjup, skär, såbredd, datum, antal överf om mer än 1.)</t>
  </si>
  <si>
    <r>
      <t xml:space="preserve">Åtgärder efter havreskörd tom vetesådd. </t>
    </r>
    <r>
      <rPr>
        <i/>
        <sz val="11"/>
        <color theme="1"/>
        <rFont val="Calibri"/>
        <family val="2"/>
        <scheme val="minor"/>
      </rPr>
      <t>Beskriv och fotografera!</t>
    </r>
  </si>
  <si>
    <t>Sådatum:</t>
  </si>
  <si>
    <t>Radhackning 1 efter sådd:</t>
  </si>
  <si>
    <t>Radhackning 2 efter sådd:</t>
  </si>
  <si>
    <t>Radhackning 3 efter sådd:</t>
  </si>
  <si>
    <t>Ytterligare provtagningar kommer att göras av Elsa + assistent</t>
  </si>
  <si>
    <t>Planträkningav höstveteplantorna höst (ca DC 12; HS)</t>
  </si>
  <si>
    <t>Planträkning av höstveteplantorna vår (ca DC 23; HS)</t>
  </si>
  <si>
    <t>Skotträkning av höstvetet (ca DC 30; HS)</t>
  </si>
  <si>
    <t>Axräkning (ca DC 59/60; HS)</t>
  </si>
  <si>
    <r>
      <t>Standard NIT-analys + Tkv</t>
    </r>
    <r>
      <rPr>
        <strike/>
        <sz val="12"/>
        <rFont val="Calibri"/>
        <family val="2"/>
        <scheme val="minor"/>
      </rPr>
      <t xml:space="preserve"> </t>
    </r>
    <r>
      <rPr>
        <sz val="12"/>
        <rFont val="Calibri"/>
        <family val="2"/>
        <scheme val="minor"/>
      </rPr>
      <t>+ Stärkelse, ergosterol och glutenhalt</t>
    </r>
  </si>
  <si>
    <t>t ex mätning eller gradering av mellangröda och ogräs höst och vår</t>
  </si>
  <si>
    <t>före radhackning samt ev ogräs senare</t>
  </si>
  <si>
    <t>Ev instruktioner kommer senare</t>
  </si>
  <si>
    <t>Sjukdomar, insektsangrepp (HS?)</t>
  </si>
  <si>
    <t>Halva ytan (gröda 2, höstvete)</t>
  </si>
  <si>
    <t xml:space="preserve"> Havreåret</t>
  </si>
  <si>
    <t>Höstveteåret</t>
  </si>
  <si>
    <t>Radhackning, havre, ggr</t>
  </si>
  <si>
    <t>höst och vår</t>
  </si>
  <si>
    <t>Radhackn. vete</t>
  </si>
  <si>
    <t>-"-</t>
  </si>
  <si>
    <t>Votex  2-3 cm   25/9.</t>
  </si>
  <si>
    <t>Stava</t>
  </si>
  <si>
    <t>2017-09-28.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</si>
</sst>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0.0"/>
    <numFmt numFmtId="166" formatCode="#,##0.0"/>
    <numFmt numFmtId="167" formatCode="d&quot; &quot;mmm&quot; &quot;yyyy"/>
    <numFmt numFmtId="168" formatCode="[$-41D]d\ mmmm\ yyyy;@"/>
    <numFmt numFmtId="169" formatCode="d&quot; &quot;mmmm&quot; &quot;yyyy"/>
  </numFmts>
  <fonts count="101">
    <font>
      <sz val="12"/>
      <color theme="1"/>
      <name val="Calibri"/>
      <family val="2"/>
      <charset val="136"/>
      <scheme val="minor"/>
    </font>
    <font>
      <sz val="11"/>
      <color theme="1"/>
      <name val="Calibri"/>
      <family val="2"/>
      <scheme val="minor"/>
    </font>
    <font>
      <b/>
      <sz val="11"/>
      <color theme="1"/>
      <name val="Calibri"/>
      <family val="2"/>
      <scheme val="minor"/>
    </font>
    <font>
      <sz val="10"/>
      <color theme="1"/>
      <name val="Calibri"/>
      <family val="2"/>
      <scheme val="minor"/>
    </font>
    <font>
      <sz val="16"/>
      <color theme="1"/>
      <name val="Calibri"/>
      <family val="2"/>
      <scheme val="minor"/>
    </font>
    <font>
      <sz val="8"/>
      <color theme="1"/>
      <name val="Calibri"/>
      <family val="2"/>
      <scheme val="minor"/>
    </font>
    <font>
      <sz val="12"/>
      <color rgb="FF000000"/>
      <name val="Calibri"/>
      <family val="2"/>
      <scheme val="minor"/>
    </font>
    <font>
      <sz val="11"/>
      <color theme="1"/>
      <name val="Calibri"/>
      <family val="2"/>
      <charset val="136"/>
      <scheme val="minor"/>
    </font>
    <font>
      <sz val="10"/>
      <color theme="1"/>
      <name val="Calibri"/>
      <family val="2"/>
      <charset val="136"/>
      <scheme val="minor"/>
    </font>
    <font>
      <sz val="8"/>
      <name val="Calibri"/>
      <family val="2"/>
      <charset val="136"/>
      <scheme val="minor"/>
    </font>
    <font>
      <u/>
      <sz val="9"/>
      <color indexed="12"/>
      <name val="Times New Roman"/>
      <family val="1"/>
    </font>
    <font>
      <sz val="11"/>
      <name val="Calibri"/>
      <family val="2"/>
      <scheme val="minor"/>
    </font>
    <font>
      <sz val="10"/>
      <name val="Arial"/>
      <family val="2"/>
    </font>
    <font>
      <sz val="12"/>
      <color indexed="8"/>
      <name val="Arial"/>
      <family val="2"/>
    </font>
    <font>
      <sz val="12"/>
      <name val="Arial"/>
      <family val="2"/>
    </font>
    <font>
      <sz val="12"/>
      <color theme="1"/>
      <name val="Arial"/>
      <family val="2"/>
    </font>
    <font>
      <b/>
      <u/>
      <sz val="10"/>
      <name val="Arial"/>
      <family val="2"/>
    </font>
    <font>
      <b/>
      <sz val="10"/>
      <name val="Arial"/>
      <family val="2"/>
    </font>
    <font>
      <b/>
      <sz val="10"/>
      <color theme="1"/>
      <name val="Arial"/>
      <family val="2"/>
    </font>
    <font>
      <b/>
      <sz val="12"/>
      <color theme="1"/>
      <name val="Arial"/>
      <family val="2"/>
    </font>
    <font>
      <sz val="10"/>
      <color theme="1"/>
      <name val="Arial"/>
      <family val="2"/>
    </font>
    <font>
      <b/>
      <sz val="9"/>
      <color theme="1"/>
      <name val="Arial"/>
      <family val="2"/>
    </font>
    <font>
      <sz val="9"/>
      <color theme="1"/>
      <name val="Arial"/>
      <family val="2"/>
    </font>
    <font>
      <b/>
      <u/>
      <sz val="9"/>
      <name val="Arial"/>
      <family val="2"/>
    </font>
    <font>
      <b/>
      <sz val="10"/>
      <color rgb="FF000000"/>
      <name val="Arial"/>
      <family val="2"/>
    </font>
    <font>
      <b/>
      <sz val="9"/>
      <color rgb="FF000000"/>
      <name val="Arial"/>
      <family val="2"/>
    </font>
    <font>
      <sz val="9"/>
      <name val="Arial"/>
      <family val="2"/>
    </font>
    <font>
      <sz val="10"/>
      <color rgb="FFFF0000"/>
      <name val="Arial"/>
      <family val="2"/>
    </font>
    <font>
      <b/>
      <u/>
      <sz val="10"/>
      <color theme="1"/>
      <name val="Arial"/>
      <family val="2"/>
    </font>
    <font>
      <u/>
      <sz val="10"/>
      <color theme="1"/>
      <name val="Arial"/>
      <family val="2"/>
    </font>
    <font>
      <u/>
      <sz val="10"/>
      <name val="Arial"/>
      <family val="2"/>
    </font>
    <font>
      <b/>
      <u/>
      <sz val="10"/>
      <color rgb="FF000000"/>
      <name val="Arial"/>
      <family val="2"/>
    </font>
    <font>
      <i/>
      <sz val="8"/>
      <name val="Arial"/>
      <family val="2"/>
    </font>
    <font>
      <b/>
      <sz val="10"/>
      <color rgb="FFFF0000"/>
      <name val="Arial"/>
      <family val="2"/>
    </font>
    <font>
      <sz val="9"/>
      <color theme="1"/>
      <name val="Calibri"/>
      <family val="2"/>
    </font>
    <font>
      <sz val="9"/>
      <color theme="1"/>
      <name val="Calibri"/>
      <family val="2"/>
      <charset val="136"/>
      <scheme val="minor"/>
    </font>
    <font>
      <u/>
      <sz val="9"/>
      <name val="Arial"/>
      <family val="2"/>
    </font>
    <font>
      <b/>
      <sz val="9"/>
      <color rgb="FF000000"/>
      <name val="Calibri"/>
      <family val="2"/>
    </font>
    <font>
      <i/>
      <sz val="12"/>
      <color rgb="FFFF0000"/>
      <name val="Calibri"/>
      <family val="2"/>
      <scheme val="minor"/>
    </font>
    <font>
      <sz val="9"/>
      <color rgb="FF000000"/>
      <name val="Arial"/>
      <family val="2"/>
    </font>
    <font>
      <i/>
      <sz val="12"/>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i/>
      <sz val="10"/>
      <color theme="1"/>
      <name val="Calibri"/>
      <family val="2"/>
      <charset val="136"/>
      <scheme val="minor"/>
    </font>
    <font>
      <sz val="11"/>
      <color rgb="FFFF0000"/>
      <name val="Calibri"/>
      <family val="2"/>
      <charset val="136"/>
      <scheme val="minor"/>
    </font>
    <font>
      <sz val="12"/>
      <color rgb="FF7030A0"/>
      <name val="Calibri"/>
      <family val="2"/>
      <charset val="136"/>
      <scheme val="minor"/>
    </font>
    <font>
      <sz val="10"/>
      <color rgb="FFFF0000"/>
      <name val="Calibri"/>
      <family val="2"/>
      <scheme val="minor"/>
    </font>
    <font>
      <sz val="10"/>
      <color rgb="FFFF0000"/>
      <name val="Calibri"/>
      <family val="2"/>
      <charset val="136"/>
      <scheme val="minor"/>
    </font>
    <font>
      <i/>
      <sz val="11"/>
      <color theme="1"/>
      <name val="Calibri"/>
      <family val="2"/>
      <scheme val="minor"/>
    </font>
    <font>
      <i/>
      <sz val="8"/>
      <color theme="1"/>
      <name val="Calibri"/>
      <family val="2"/>
      <scheme val="minor"/>
    </font>
    <font>
      <b/>
      <sz val="12"/>
      <name val="Calibri"/>
      <family val="2"/>
      <scheme val="minor"/>
    </font>
    <font>
      <sz val="12"/>
      <name val="Calibri"/>
      <family val="2"/>
      <scheme val="minor"/>
    </font>
    <font>
      <sz val="12"/>
      <color rgb="FFFF0000"/>
      <name val="Calibri"/>
      <family val="2"/>
      <scheme val="minor"/>
    </font>
    <font>
      <sz val="9"/>
      <name val="Calibri"/>
      <family val="2"/>
      <scheme val="minor"/>
    </font>
    <font>
      <sz val="12"/>
      <name val="Calibri"/>
      <family val="2"/>
      <charset val="136"/>
      <scheme val="minor"/>
    </font>
    <font>
      <sz val="12"/>
      <color rgb="FFFF0000"/>
      <name val="Calibri"/>
      <family val="2"/>
      <charset val="136"/>
      <scheme val="minor"/>
    </font>
    <font>
      <sz val="11"/>
      <color rgb="FFFF0000"/>
      <name val="Calibri"/>
      <family val="2"/>
      <scheme val="minor"/>
    </font>
    <font>
      <b/>
      <u/>
      <sz val="11"/>
      <color theme="1"/>
      <name val="Calibri"/>
      <family val="2"/>
      <scheme val="minor"/>
    </font>
    <font>
      <b/>
      <sz val="9"/>
      <color indexed="81"/>
      <name val="Tahoma"/>
      <family val="2"/>
    </font>
    <font>
      <sz val="9"/>
      <color indexed="81"/>
      <name val="Tahoma"/>
      <family val="2"/>
    </font>
    <font>
      <sz val="9"/>
      <color rgb="FFFF0000"/>
      <name val="Arial"/>
      <family val="2"/>
    </font>
    <font>
      <sz val="9"/>
      <color rgb="FFFF0000"/>
      <name val="Calibri"/>
      <family val="2"/>
      <charset val="136"/>
      <scheme val="minor"/>
    </font>
    <font>
      <sz val="8"/>
      <color rgb="FFFF0000"/>
      <name val="Calibri"/>
      <family val="2"/>
      <scheme val="minor"/>
    </font>
    <font>
      <sz val="8"/>
      <color rgb="FF000000"/>
      <name val="Times New Roman"/>
      <family val="1"/>
    </font>
    <font>
      <sz val="10"/>
      <color rgb="FF000000"/>
      <name val="Times New Roman"/>
      <family val="1"/>
    </font>
    <font>
      <b/>
      <sz val="10"/>
      <color rgb="FF000000"/>
      <name val="Times New Roman"/>
      <family val="1"/>
    </font>
    <font>
      <u/>
      <sz val="8"/>
      <color rgb="FF000000"/>
      <name val="Times New Roman"/>
      <family val="1"/>
    </font>
    <font>
      <sz val="12"/>
      <color rgb="FF000000"/>
      <name val="Verdana"/>
      <family val="2"/>
    </font>
    <font>
      <sz val="12"/>
      <color rgb="FF000000"/>
      <name val="Times New Roman"/>
      <family val="1"/>
    </font>
    <font>
      <sz val="7"/>
      <color rgb="FF000000"/>
      <name val="Times New Roman"/>
      <family val="1"/>
    </font>
    <font>
      <sz val="8"/>
      <color rgb="FF000000"/>
      <name val="Arial"/>
      <family val="2"/>
    </font>
    <font>
      <sz val="9"/>
      <color rgb="FF000000"/>
      <name val="Times New Roman"/>
      <family val="1"/>
    </font>
    <font>
      <sz val="12"/>
      <color rgb="FF000000"/>
      <name val="Verdana"/>
      <family val="2"/>
    </font>
    <font>
      <sz val="11"/>
      <color rgb="FF000000"/>
      <name val="Helvetica"/>
    </font>
    <font>
      <strike/>
      <sz val="12"/>
      <name val="Calibri"/>
      <family val="2"/>
      <scheme val="minor"/>
    </font>
    <font>
      <b/>
      <sz val="11"/>
      <color rgb="FF000000"/>
      <name val="Calibri"/>
      <family val="2"/>
    </font>
    <font>
      <b/>
      <sz val="11"/>
      <name val="Calibri"/>
      <family val="2"/>
    </font>
    <font>
      <sz val="11"/>
      <color theme="1"/>
      <name val="Calibri"/>
      <family val="2"/>
    </font>
    <font>
      <sz val="11"/>
      <name val="Calibri"/>
      <family val="2"/>
    </font>
    <font>
      <sz val="11"/>
      <color rgb="FF00B050"/>
      <name val="Calibri"/>
      <family val="2"/>
    </font>
    <font>
      <sz val="11"/>
      <color rgb="FF7030A0"/>
      <name val="Calibri"/>
      <family val="2"/>
    </font>
    <font>
      <sz val="10"/>
      <color rgb="FF000000"/>
      <name val="Calibri"/>
      <family val="2"/>
    </font>
    <font>
      <b/>
      <sz val="11"/>
      <color rgb="FF00B050"/>
      <name val="Calibri"/>
      <family val="2"/>
    </font>
    <font>
      <sz val="8"/>
      <color rgb="FF000000"/>
      <name val="Calibri"/>
      <family val="2"/>
    </font>
    <font>
      <b/>
      <sz val="11"/>
      <color rgb="FF0070C0"/>
      <name val="Calibri"/>
      <family val="2"/>
    </font>
    <font>
      <b/>
      <sz val="8"/>
      <color rgb="FF00B050"/>
      <name val="Calibri"/>
      <family val="2"/>
    </font>
    <font>
      <sz val="9"/>
      <color rgb="FF000000"/>
      <name val="Calibri"/>
      <family val="2"/>
    </font>
    <font>
      <vertAlign val="superscript"/>
      <sz val="11"/>
      <color rgb="FF000000"/>
      <name val="Calibri"/>
      <family val="2"/>
    </font>
    <font>
      <b/>
      <sz val="12"/>
      <color rgb="FF000000"/>
      <name val="Calibri"/>
      <family val="2"/>
    </font>
    <font>
      <b/>
      <u/>
      <sz val="11"/>
      <color rgb="FF000000"/>
      <name val="Calibri"/>
      <family val="2"/>
    </font>
    <font>
      <sz val="11"/>
      <color rgb="FFFF0000"/>
      <name val="Calibri"/>
      <family val="2"/>
    </font>
    <font>
      <b/>
      <sz val="9"/>
      <color rgb="FF000000"/>
      <name val="Tahoma"/>
      <family val="2"/>
    </font>
    <font>
      <sz val="9"/>
      <color rgb="FF000000"/>
      <name val="Tahoma"/>
      <family val="2"/>
    </font>
    <font>
      <sz val="12"/>
      <color theme="1"/>
      <name val="Times New Roman"/>
      <family val="1"/>
    </font>
    <font>
      <sz val="16"/>
      <color rgb="FFFF0000"/>
      <name val="Calibri"/>
      <family val="2"/>
      <scheme val="minor"/>
    </font>
    <font>
      <b/>
      <sz val="14"/>
      <color theme="1"/>
      <name val="Calibri"/>
      <family val="2"/>
      <scheme val="minor"/>
    </font>
    <font>
      <sz val="14"/>
      <color theme="1"/>
      <name val="Calibri"/>
      <family val="2"/>
      <scheme val="minor"/>
    </font>
    <font>
      <sz val="8"/>
      <name val="Calibri"/>
      <family val="2"/>
      <scheme val="minor"/>
    </font>
    <font>
      <sz val="10"/>
      <name val="Calibri"/>
      <family val="2"/>
      <scheme val="minor"/>
    </font>
    <font>
      <i/>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auto="1"/>
      </patternFill>
    </fill>
    <fill>
      <patternFill patternType="solid">
        <fgColor rgb="FF00FF00"/>
        <bgColor auto="1"/>
      </patternFill>
    </fill>
    <fill>
      <patternFill patternType="solid">
        <fgColor rgb="FFFF0000"/>
        <bgColor auto="1"/>
      </patternFill>
    </fill>
    <fill>
      <patternFill patternType="solid">
        <fgColor rgb="FF808080"/>
        <bgColor rgb="FF000000"/>
      </patternFill>
    </fill>
    <fill>
      <patternFill patternType="solid">
        <fgColor rgb="FF92D050"/>
        <bgColor rgb="FF000000"/>
      </patternFill>
    </fill>
  </fills>
  <borders count="76">
    <border>
      <left/>
      <right/>
      <top/>
      <bottom/>
      <diagonal/>
    </border>
    <border>
      <left style="medium">
        <color auto="1"/>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
      <left/>
      <right style="medium">
        <color auto="1"/>
      </right>
      <top/>
      <bottom style="medium">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AAAAAA"/>
      </left>
      <right/>
      <top style="thin">
        <color rgb="FFAAAAAA"/>
      </top>
      <bottom/>
      <diagonal/>
    </border>
    <border>
      <left/>
      <right/>
      <top style="thin">
        <color rgb="FFAAAAAA"/>
      </top>
      <bottom/>
      <diagonal/>
    </border>
    <border>
      <left/>
      <right style="thin">
        <color rgb="FF000000"/>
      </right>
      <top style="thin">
        <color rgb="FFAAAAAA"/>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AAAAAA"/>
      </top>
      <bottom/>
      <diagonal/>
    </border>
    <border>
      <left/>
      <right style="thin">
        <color rgb="FFAAAAAA"/>
      </right>
      <top style="thin">
        <color rgb="FFAAAAAA"/>
      </top>
      <bottom/>
      <diagonal/>
    </border>
    <border>
      <left style="thin">
        <color rgb="FFAAAAAA"/>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AAAAAA"/>
      </right>
      <top/>
      <bottom/>
      <diagonal/>
    </border>
    <border>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top/>
      <bottom style="thin">
        <color rgb="FFAAAAAA"/>
      </bottom>
      <diagonal/>
    </border>
    <border>
      <left/>
      <right/>
      <top/>
      <bottom style="thin">
        <color rgb="FFAAAAAA"/>
      </bottom>
      <diagonal/>
    </border>
    <border>
      <left/>
      <right style="thin">
        <color rgb="FFAAAAAA"/>
      </right>
      <top/>
      <bottom style="thin">
        <color rgb="FFAAAAAA"/>
      </bottom>
      <diagonal/>
    </border>
    <border>
      <left style="thin">
        <color rgb="FF000000"/>
      </left>
      <right style="thin">
        <color rgb="FF000000"/>
      </right>
      <top style="hair">
        <color rgb="FF000000"/>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rgb="FF000000"/>
      </bottom>
      <diagonal/>
    </border>
    <border>
      <left/>
      <right/>
      <top style="thin">
        <color indexed="64"/>
      </top>
      <bottom style="thin">
        <color auto="1"/>
      </bottom>
      <diagonal/>
    </border>
    <border>
      <left style="double">
        <color auto="1"/>
      </left>
      <right/>
      <top style="double">
        <color auto="1"/>
      </top>
      <bottom/>
      <diagonal/>
    </border>
    <border>
      <left/>
      <right/>
      <top style="double">
        <color auto="1"/>
      </top>
      <bottom/>
      <diagonal/>
    </border>
    <border>
      <left/>
      <right style="medium">
        <color auto="1"/>
      </right>
      <top style="double">
        <color auto="1"/>
      </top>
      <bottom/>
      <diagonal/>
    </border>
    <border>
      <left style="double">
        <color auto="1"/>
      </left>
      <right/>
      <top/>
      <bottom/>
      <diagonal/>
    </border>
    <border>
      <left style="double">
        <color auto="1"/>
      </left>
      <right/>
      <top/>
      <bottom style="double">
        <color auto="1"/>
      </bottom>
      <diagonal/>
    </border>
    <border>
      <left/>
      <right/>
      <top/>
      <bottom style="double">
        <color auto="1"/>
      </bottom>
      <diagonal/>
    </border>
    <border>
      <left/>
      <right style="medium">
        <color auto="1"/>
      </right>
      <top/>
      <bottom style="double">
        <color auto="1"/>
      </bottom>
      <diagonal/>
    </border>
    <border>
      <left/>
      <right style="double">
        <color auto="1"/>
      </right>
      <top/>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s>
  <cellStyleXfs count="4">
    <xf numFmtId="0" fontId="0" fillId="0" borderId="0"/>
    <xf numFmtId="0" fontId="10" fillId="0" borderId="0" applyNumberFormat="0" applyFill="0" applyBorder="0" applyAlignment="0" applyProtection="0">
      <alignment vertical="top"/>
      <protection locked="0"/>
    </xf>
    <xf numFmtId="0" fontId="12" fillId="0" borderId="0"/>
    <xf numFmtId="0" fontId="12" fillId="0" borderId="0"/>
  </cellStyleXfs>
  <cellXfs count="477">
    <xf numFmtId="0" fontId="0" fillId="0" borderId="0" xfId="0"/>
    <xf numFmtId="0" fontId="3" fillId="0" borderId="1" xfId="0" applyFont="1" applyFill="1" applyBorder="1" applyAlignment="1">
      <alignment vertical="center"/>
    </xf>
    <xf numFmtId="0" fontId="3" fillId="0" borderId="0" xfId="0" applyFont="1" applyFill="1" applyBorder="1" applyAlignment="1">
      <alignment vertical="center"/>
    </xf>
    <xf numFmtId="0" fontId="4" fillId="0" borderId="2" xfId="0" applyFont="1" applyBorder="1" applyAlignment="1"/>
    <xf numFmtId="0" fontId="0" fillId="0" borderId="2" xfId="0" applyBorder="1" applyAlignment="1"/>
    <xf numFmtId="0" fontId="0" fillId="0" borderId="2" xfId="0" applyBorder="1"/>
    <xf numFmtId="0" fontId="5" fillId="0" borderId="0" xfId="0" applyFont="1"/>
    <xf numFmtId="0" fontId="0" fillId="0" borderId="3" xfId="0" applyFont="1" applyBorder="1" applyAlignment="1"/>
    <xf numFmtId="0" fontId="0" fillId="0" borderId="4" xfId="0" applyFont="1" applyBorder="1" applyAlignment="1"/>
    <xf numFmtId="0" fontId="0" fillId="0" borderId="4" xfId="0" applyFont="1" applyBorder="1"/>
    <xf numFmtId="0" fontId="0" fillId="0" borderId="5" xfId="0" applyFont="1" applyBorder="1"/>
    <xf numFmtId="0" fontId="0" fillId="0" borderId="6" xfId="0" applyFont="1" applyBorder="1"/>
    <xf numFmtId="0" fontId="0" fillId="0" borderId="7" xfId="0" applyFont="1" applyBorder="1"/>
    <xf numFmtId="0" fontId="0" fillId="0" borderId="8" xfId="0" applyFont="1" applyBorder="1"/>
    <xf numFmtId="0" fontId="6" fillId="0" borderId="6" xfId="0" applyFont="1" applyBorder="1"/>
    <xf numFmtId="0" fontId="0" fillId="0" borderId="4" xfId="0" applyBorder="1"/>
    <xf numFmtId="0" fontId="0" fillId="0" borderId="9" xfId="0" applyBorder="1"/>
    <xf numFmtId="0" fontId="0" fillId="0" borderId="12" xfId="0" applyNumberFormat="1" applyFont="1" applyBorder="1" applyAlignment="1">
      <alignment horizontal="left"/>
    </xf>
    <xf numFmtId="0" fontId="0" fillId="0" borderId="1" xfId="0" applyBorder="1"/>
    <xf numFmtId="0" fontId="0" fillId="0" borderId="16" xfId="0" applyFont="1" applyBorder="1"/>
    <xf numFmtId="0" fontId="7" fillId="0" borderId="7" xfId="0" applyFont="1" applyBorder="1"/>
    <xf numFmtId="0" fontId="0" fillId="0" borderId="7" xfId="0" applyBorder="1"/>
    <xf numFmtId="0" fontId="0" fillId="0" borderId="17" xfId="0" applyFont="1" applyBorder="1"/>
    <xf numFmtId="0" fontId="0" fillId="0" borderId="0" xfId="0" applyBorder="1"/>
    <xf numFmtId="0" fontId="5" fillId="0" borderId="0" xfId="0" applyFont="1" applyBorder="1"/>
    <xf numFmtId="0" fontId="0" fillId="0" borderId="2" xfId="0" applyFont="1" applyBorder="1" applyAlignment="1"/>
    <xf numFmtId="0" fontId="8" fillId="0" borderId="2" xfId="0" applyFont="1" applyBorder="1" applyAlignment="1"/>
    <xf numFmtId="0" fontId="8" fillId="2" borderId="19" xfId="0" applyFont="1" applyFill="1" applyBorder="1"/>
    <xf numFmtId="0" fontId="8" fillId="0" borderId="2" xfId="0" applyFont="1" applyBorder="1"/>
    <xf numFmtId="0" fontId="0" fillId="0" borderId="20" xfId="0" applyFont="1" applyBorder="1" applyAlignment="1"/>
    <xf numFmtId="0" fontId="10" fillId="2" borderId="19" xfId="1" applyFill="1" applyBorder="1" applyAlignment="1" applyProtection="1"/>
    <xf numFmtId="0" fontId="11" fillId="2" borderId="2" xfId="0" applyFont="1" applyFill="1" applyBorder="1"/>
    <xf numFmtId="0" fontId="0" fillId="0" borderId="0" xfId="0" applyFont="1" applyBorder="1" applyAlignment="1"/>
    <xf numFmtId="0" fontId="0" fillId="0" borderId="21" xfId="0" applyFont="1" applyBorder="1" applyAlignment="1"/>
    <xf numFmtId="0" fontId="12" fillId="0" borderId="0" xfId="0" applyFont="1" applyFill="1" applyBorder="1" applyAlignment="1">
      <alignment horizontal="center"/>
    </xf>
    <xf numFmtId="1" fontId="12" fillId="0" borderId="0" xfId="0" applyNumberFormat="1" applyFont="1" applyFill="1" applyBorder="1" applyAlignment="1">
      <alignment horizontal="center"/>
    </xf>
    <xf numFmtId="0" fontId="13" fillId="0" borderId="0" xfId="0" applyFont="1" applyBorder="1" applyAlignment="1">
      <alignment horizontal="center"/>
    </xf>
    <xf numFmtId="0" fontId="14" fillId="0" borderId="0" xfId="2" applyFont="1" applyFill="1" applyBorder="1" applyAlignment="1">
      <alignment horizontal="center"/>
    </xf>
    <xf numFmtId="0" fontId="1" fillId="0" borderId="1" xfId="0" applyFont="1" applyFill="1" applyBorder="1" applyAlignment="1">
      <alignment vertical="center"/>
    </xf>
    <xf numFmtId="0" fontId="15" fillId="0" borderId="4" xfId="0" applyFont="1" applyBorder="1"/>
    <xf numFmtId="0" fontId="15" fillId="0" borderId="0" xfId="0" applyFont="1" applyBorder="1"/>
    <xf numFmtId="0" fontId="0" fillId="0" borderId="9" xfId="0" applyFont="1" applyBorder="1"/>
    <xf numFmtId="0" fontId="0" fillId="0" borderId="0" xfId="0" applyFont="1" applyBorder="1"/>
    <xf numFmtId="0" fontId="0" fillId="0" borderId="21" xfId="0" applyFont="1" applyBorder="1"/>
    <xf numFmtId="0" fontId="16" fillId="0" borderId="1" xfId="3" applyFont="1" applyBorder="1" applyAlignment="1">
      <alignment horizontal="left"/>
    </xf>
    <xf numFmtId="0" fontId="17" fillId="0" borderId="0" xfId="3" applyFont="1" applyBorder="1"/>
    <xf numFmtId="0" fontId="18" fillId="0" borderId="0" xfId="0" applyFont="1" applyBorder="1"/>
    <xf numFmtId="0" fontId="19" fillId="0" borderId="0" xfId="0" applyFont="1" applyBorder="1"/>
    <xf numFmtId="0" fontId="20" fillId="0" borderId="0" xfId="0" applyFont="1"/>
    <xf numFmtId="0" fontId="18" fillId="0" borderId="0" xfId="0" applyFont="1"/>
    <xf numFmtId="0" fontId="21" fillId="0" borderId="0" xfId="0" applyFont="1" applyBorder="1"/>
    <xf numFmtId="0" fontId="22" fillId="0" borderId="0" xfId="0" applyFont="1"/>
    <xf numFmtId="0" fontId="23" fillId="0" borderId="0" xfId="3" applyFont="1" applyBorder="1" applyAlignment="1">
      <alignment horizontal="left"/>
    </xf>
    <xf numFmtId="0" fontId="22" fillId="0" borderId="0" xfId="0" applyFont="1" applyBorder="1"/>
    <xf numFmtId="0" fontId="23" fillId="0" borderId="0" xfId="3" applyFont="1" applyBorder="1"/>
    <xf numFmtId="0" fontId="10" fillId="0" borderId="0" xfId="1" applyBorder="1" applyAlignment="1" applyProtection="1"/>
    <xf numFmtId="0" fontId="22" fillId="0" borderId="21" xfId="0" applyFont="1" applyBorder="1"/>
    <xf numFmtId="0" fontId="12" fillId="0" borderId="1" xfId="3" applyFont="1" applyBorder="1" applyAlignment="1">
      <alignment horizontal="left"/>
    </xf>
    <xf numFmtId="0" fontId="12" fillId="0" borderId="0" xfId="3" applyFont="1" applyBorder="1" applyAlignment="1"/>
    <xf numFmtId="0" fontId="20" fillId="0" borderId="0" xfId="0" applyFont="1" applyBorder="1"/>
    <xf numFmtId="0" fontId="12" fillId="0" borderId="0" xfId="0" applyFont="1" applyFill="1" applyBorder="1"/>
    <xf numFmtId="1" fontId="12" fillId="0" borderId="0" xfId="3" quotePrefix="1" applyNumberFormat="1" applyFont="1" applyBorder="1" applyAlignment="1"/>
    <xf numFmtId="0" fontId="24" fillId="0" borderId="0" xfId="0" applyFont="1" applyBorder="1" applyAlignment="1">
      <alignment horizontal="left"/>
    </xf>
    <xf numFmtId="0" fontId="25" fillId="0" borderId="0" xfId="0" applyFont="1" applyBorder="1" applyAlignment="1">
      <alignment horizontal="left"/>
    </xf>
    <xf numFmtId="0" fontId="22" fillId="0" borderId="0" xfId="0" quotePrefix="1" applyFont="1" applyBorder="1"/>
    <xf numFmtId="0" fontId="26" fillId="0" borderId="0" xfId="3" quotePrefix="1" applyFont="1" applyBorder="1" applyAlignment="1">
      <alignment horizontal="left"/>
    </xf>
    <xf numFmtId="2" fontId="22" fillId="0" borderId="0" xfId="0" applyNumberFormat="1" applyFont="1" applyBorder="1" applyAlignment="1">
      <alignment horizontal="left"/>
    </xf>
    <xf numFmtId="0" fontId="22" fillId="0" borderId="0" xfId="0" applyFont="1" applyBorder="1" applyAlignment="1">
      <alignment horizontal="left"/>
    </xf>
    <xf numFmtId="0" fontId="22" fillId="0" borderId="0" xfId="0" applyFont="1" applyBorder="1" applyAlignment="1">
      <alignment horizontal="center"/>
    </xf>
    <xf numFmtId="1" fontId="12" fillId="0" borderId="0" xfId="3" applyNumberFormat="1" applyFont="1" applyBorder="1" applyAlignment="1"/>
    <xf numFmtId="0" fontId="20" fillId="0" borderId="0" xfId="0" applyFont="1" applyBorder="1" applyAlignment="1">
      <alignment horizontal="left"/>
    </xf>
    <xf numFmtId="0" fontId="27" fillId="0" borderId="0" xfId="0" applyFont="1" applyBorder="1" applyAlignment="1">
      <alignment horizontal="left"/>
    </xf>
    <xf numFmtId="1" fontId="26" fillId="0" borderId="0" xfId="3" applyNumberFormat="1" applyFont="1" applyBorder="1" applyAlignment="1"/>
    <xf numFmtId="0" fontId="16" fillId="0" borderId="0" xfId="3" quotePrefix="1" applyFont="1" applyBorder="1" applyAlignment="1"/>
    <xf numFmtId="0" fontId="28" fillId="0" borderId="0" xfId="0" applyFont="1" applyBorder="1"/>
    <xf numFmtId="0" fontId="28" fillId="0" borderId="0" xfId="0" applyNumberFormat="1" applyFont="1" applyBorder="1" applyAlignment="1"/>
    <xf numFmtId="0" fontId="29" fillId="0" borderId="0" xfId="0" applyNumberFormat="1" applyFont="1" applyBorder="1" applyAlignment="1"/>
    <xf numFmtId="0" fontId="29" fillId="0" borderId="0" xfId="0" applyFont="1"/>
    <xf numFmtId="1" fontId="30" fillId="0" borderId="0" xfId="3" applyNumberFormat="1" applyFont="1" applyBorder="1" applyAlignment="1"/>
    <xf numFmtId="0" fontId="29" fillId="0" borderId="0" xfId="0" applyFont="1" applyBorder="1" applyAlignment="1">
      <alignment horizontal="left"/>
    </xf>
    <xf numFmtId="0" fontId="29" fillId="0" borderId="0" xfId="0" applyFont="1" applyBorder="1"/>
    <xf numFmtId="0" fontId="31" fillId="0" borderId="0" xfId="0" applyFont="1" applyBorder="1" applyAlignment="1">
      <alignment horizontal="left"/>
    </xf>
    <xf numFmtId="0" fontId="28" fillId="0" borderId="0" xfId="0" applyFont="1"/>
    <xf numFmtId="0" fontId="28" fillId="0" borderId="0" xfId="0" quotePrefix="1" applyNumberFormat="1" applyFont="1" applyBorder="1" applyAlignment="1"/>
    <xf numFmtId="49" fontId="28" fillId="0" borderId="0" xfId="0" applyNumberFormat="1" applyFont="1" applyBorder="1" applyAlignment="1">
      <alignment horizontal="left"/>
    </xf>
    <xf numFmtId="0" fontId="20" fillId="0" borderId="0" xfId="0" applyNumberFormat="1" applyFont="1" applyBorder="1" applyAlignment="1"/>
    <xf numFmtId="164" fontId="0" fillId="0" borderId="0" xfId="0" applyNumberFormat="1"/>
    <xf numFmtId="0" fontId="32" fillId="0" borderId="0" xfId="3" quotePrefix="1" applyFont="1" applyBorder="1" applyAlignment="1"/>
    <xf numFmtId="0" fontId="27" fillId="0" borderId="0" xfId="0" applyFont="1" applyFill="1" applyBorder="1"/>
    <xf numFmtId="0" fontId="27" fillId="0" borderId="0" xfId="0" applyFont="1" applyFill="1"/>
    <xf numFmtId="1" fontId="27" fillId="0" borderId="0" xfId="3" applyNumberFormat="1" applyFont="1" applyFill="1" applyBorder="1" applyAlignment="1"/>
    <xf numFmtId="0" fontId="27" fillId="0" borderId="0" xfId="0" applyFont="1" applyFill="1" applyBorder="1" applyAlignment="1">
      <alignment horizontal="left"/>
    </xf>
    <xf numFmtId="0" fontId="33" fillId="0" borderId="0" xfId="0" applyFont="1" applyFill="1" applyBorder="1" applyAlignment="1">
      <alignment horizontal="left"/>
    </xf>
    <xf numFmtId="0" fontId="20" fillId="0" borderId="0" xfId="0" quotePrefix="1" applyFont="1" applyBorder="1"/>
    <xf numFmtId="49" fontId="20" fillId="0" borderId="0" xfId="0" applyNumberFormat="1" applyFont="1" applyBorder="1" applyAlignment="1">
      <alignment horizontal="left"/>
    </xf>
    <xf numFmtId="0" fontId="12" fillId="0" borderId="0" xfId="3" quotePrefix="1" applyFont="1" applyBorder="1" applyAlignment="1"/>
    <xf numFmtId="49" fontId="27" fillId="0" borderId="0" xfId="0" applyNumberFormat="1" applyFont="1" applyFill="1" applyBorder="1" applyAlignment="1">
      <alignment horizontal="left"/>
    </xf>
    <xf numFmtId="0" fontId="20" fillId="0" borderId="0" xfId="0" applyFont="1" applyFill="1" applyBorder="1"/>
    <xf numFmtId="0" fontId="34" fillId="0" borderId="0" xfId="0" applyFont="1" applyBorder="1" applyAlignment="1">
      <alignment horizontal="center"/>
    </xf>
    <xf numFmtId="0" fontId="34" fillId="0" borderId="0" xfId="0" applyFont="1" applyBorder="1"/>
    <xf numFmtId="0" fontId="35" fillId="0" borderId="0" xfId="0" applyFont="1" applyBorder="1"/>
    <xf numFmtId="0" fontId="35" fillId="0" borderId="21" xfId="0" applyFont="1" applyBorder="1"/>
    <xf numFmtId="0" fontId="20" fillId="0" borderId="0" xfId="0" applyFont="1" applyFill="1"/>
    <xf numFmtId="1" fontId="12" fillId="0" borderId="0" xfId="3" applyNumberFormat="1" applyFont="1" applyFill="1" applyBorder="1" applyAlignment="1"/>
    <xf numFmtId="49" fontId="20" fillId="0" borderId="0" xfId="0" applyNumberFormat="1" applyFont="1" applyFill="1" applyBorder="1" applyAlignment="1">
      <alignment horizontal="left"/>
    </xf>
    <xf numFmtId="0" fontId="24" fillId="0" borderId="0" xfId="0" applyFont="1" applyFill="1" applyBorder="1" applyAlignment="1">
      <alignment horizontal="left"/>
    </xf>
    <xf numFmtId="0" fontId="34" fillId="0" borderId="0" xfId="0" applyFont="1" applyFill="1" applyBorder="1"/>
    <xf numFmtId="0" fontId="35" fillId="0" borderId="0" xfId="0" applyFont="1"/>
    <xf numFmtId="49" fontId="34" fillId="0" borderId="0" xfId="0" applyNumberFormat="1" applyFont="1" applyBorder="1" applyAlignment="1">
      <alignment horizontal="left"/>
    </xf>
    <xf numFmtId="0" fontId="36" fillId="0" borderId="1" xfId="0" applyFont="1" applyFill="1" applyBorder="1"/>
    <xf numFmtId="0" fontId="26" fillId="0" borderId="0" xfId="3" applyFont="1" applyBorder="1" applyAlignment="1"/>
    <xf numFmtId="0" fontId="37" fillId="0" borderId="0" xfId="0" applyFont="1" applyBorder="1" applyAlignment="1">
      <alignment horizontal="left"/>
    </xf>
    <xf numFmtId="0" fontId="26" fillId="0" borderId="1" xfId="0" quotePrefix="1" applyFont="1" applyFill="1" applyBorder="1"/>
    <xf numFmtId="0" fontId="37" fillId="0" borderId="0" xfId="0" applyFont="1" applyFill="1" applyBorder="1" applyAlignment="1">
      <alignment horizontal="left"/>
    </xf>
    <xf numFmtId="49" fontId="34" fillId="0" borderId="0" xfId="0" applyNumberFormat="1" applyFont="1" applyFill="1" applyBorder="1" applyAlignment="1">
      <alignment horizontal="left"/>
    </xf>
    <xf numFmtId="0" fontId="34" fillId="0" borderId="0" xfId="0" applyFont="1" applyFill="1" applyBorder="1" applyAlignment="1">
      <alignment horizontal="center"/>
    </xf>
    <xf numFmtId="0" fontId="35" fillId="0" borderId="0" xfId="0" applyFont="1" applyFill="1" applyBorder="1"/>
    <xf numFmtId="0" fontId="12" fillId="0" borderId="1" xfId="3" applyFont="1" applyFill="1" applyBorder="1" applyAlignment="1">
      <alignment horizontal="left"/>
    </xf>
    <xf numFmtId="0" fontId="35" fillId="0" borderId="21" xfId="0" applyFont="1" applyFill="1" applyBorder="1"/>
    <xf numFmtId="0" fontId="38" fillId="0" borderId="1" xfId="0" applyFont="1" applyBorder="1"/>
    <xf numFmtId="0" fontId="39" fillId="0" borderId="0" xfId="0" applyFont="1" applyFill="1" applyBorder="1" applyAlignment="1">
      <alignment horizontal="left"/>
    </xf>
    <xf numFmtId="0" fontId="22" fillId="0" borderId="0" xfId="0" applyFont="1" applyFill="1" applyBorder="1"/>
    <xf numFmtId="0" fontId="0" fillId="0" borderId="10" xfId="0" applyFont="1" applyFill="1" applyBorder="1"/>
    <xf numFmtId="0" fontId="0" fillId="0" borderId="11" xfId="0" applyFont="1" applyFill="1" applyBorder="1"/>
    <xf numFmtId="0" fontId="0" fillId="0" borderId="0" xfId="0" applyFont="1" applyFill="1" applyBorder="1"/>
    <xf numFmtId="0" fontId="0" fillId="0" borderId="0" xfId="0" applyFill="1" applyAlignment="1">
      <alignment horizontal="left"/>
    </xf>
    <xf numFmtId="0" fontId="0" fillId="0" borderId="15" xfId="0" applyFont="1" applyFill="1" applyBorder="1"/>
    <xf numFmtId="0" fontId="40" fillId="0" borderId="1" xfId="0" applyFont="1" applyBorder="1"/>
    <xf numFmtId="0" fontId="0" fillId="0" borderId="7" xfId="0" quotePrefix="1" applyBorder="1" applyAlignment="1">
      <alignment horizontal="center"/>
    </xf>
    <xf numFmtId="0" fontId="0" fillId="0" borderId="7" xfId="0" applyFont="1" applyFill="1" applyBorder="1"/>
    <xf numFmtId="0" fontId="0" fillId="0" borderId="0" xfId="0" quotePrefix="1" applyAlignment="1">
      <alignment horizontal="center"/>
    </xf>
    <xf numFmtId="0" fontId="41" fillId="0" borderId="1" xfId="0" applyFont="1" applyBorder="1"/>
    <xf numFmtId="0" fontId="44" fillId="0" borderId="0" xfId="0" applyFont="1" applyFill="1" applyBorder="1" applyAlignment="1">
      <alignment vertical="center"/>
    </xf>
    <xf numFmtId="0" fontId="0" fillId="0" borderId="0" xfId="0" applyBorder="1" applyAlignment="1">
      <alignment horizontal="left"/>
    </xf>
    <xf numFmtId="0" fontId="0" fillId="0" borderId="0" xfId="0" applyAlignment="1">
      <alignment horizontal="left"/>
    </xf>
    <xf numFmtId="0" fontId="8" fillId="0" borderId="0" xfId="0" applyFont="1" applyFill="1" applyBorder="1" applyAlignment="1">
      <alignment horizontal="center" vertical="center"/>
    </xf>
    <xf numFmtId="0" fontId="3" fillId="2" borderId="0" xfId="0" applyFont="1" applyFill="1" applyBorder="1" applyAlignment="1">
      <alignment vertical="center"/>
    </xf>
    <xf numFmtId="0" fontId="0" fillId="0" borderId="0" xfId="0" applyFont="1" applyBorder="1" applyAlignment="1">
      <alignment horizontal="center" vertical="center"/>
    </xf>
    <xf numFmtId="0" fontId="0" fillId="0" borderId="0" xfId="0" applyAlignment="1">
      <alignment horizontal="right"/>
    </xf>
    <xf numFmtId="0" fontId="8" fillId="0" borderId="0" xfId="0" applyFont="1" applyFill="1" applyBorder="1" applyAlignment="1">
      <alignment vertical="center"/>
    </xf>
    <xf numFmtId="0" fontId="42" fillId="0" borderId="0" xfId="0" applyFont="1" applyFill="1" applyBorder="1" applyAlignment="1">
      <alignment vertical="center"/>
    </xf>
    <xf numFmtId="0" fontId="3" fillId="0" borderId="0" xfId="0" applyFont="1" applyBorder="1" applyAlignment="1">
      <alignment horizontal="left"/>
    </xf>
    <xf numFmtId="0" fontId="42" fillId="0" borderId="0" xfId="0" applyFont="1" applyFill="1" applyBorder="1" applyAlignment="1">
      <alignment horizontal="center" vertical="center"/>
    </xf>
    <xf numFmtId="0" fontId="42" fillId="0" borderId="0" xfId="0" applyFont="1" applyBorder="1" applyAlignment="1">
      <alignment horizontal="center" vertical="center"/>
    </xf>
    <xf numFmtId="0" fontId="40" fillId="0" borderId="0" xfId="0" applyFont="1" applyFill="1" applyBorder="1" applyAlignment="1">
      <alignment vertical="center"/>
    </xf>
    <xf numFmtId="0" fontId="3" fillId="0" borderId="0" xfId="0" applyFont="1" applyBorder="1" applyAlignment="1">
      <alignment horizontal="left" vertical="center"/>
    </xf>
    <xf numFmtId="0" fontId="44"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3" fillId="0" borderId="0" xfId="0" applyFont="1" applyBorder="1" applyAlignment="1">
      <alignment horizontal="center"/>
    </xf>
    <xf numFmtId="0" fontId="3" fillId="0" borderId="0" xfId="0" applyFont="1" applyFill="1" applyBorder="1" applyAlignment="1">
      <alignment horizontal="center"/>
    </xf>
    <xf numFmtId="0" fontId="0" fillId="0" borderId="0" xfId="0" applyFill="1" applyBorder="1"/>
    <xf numFmtId="0" fontId="45" fillId="0" borderId="1" xfId="0" applyFont="1" applyBorder="1" applyAlignment="1">
      <alignment horizontal="left"/>
    </xf>
    <xf numFmtId="0" fontId="45" fillId="0" borderId="0" xfId="0" applyFont="1" applyAlignment="1">
      <alignment horizontal="center"/>
    </xf>
    <xf numFmtId="0" fontId="46" fillId="0" borderId="0" xfId="0" applyFont="1" applyAlignment="1">
      <alignment horizontal="left"/>
    </xf>
    <xf numFmtId="0" fontId="43" fillId="0" borderId="0" xfId="0" applyFont="1" applyFill="1" applyBorder="1" applyAlignment="1">
      <alignment vertical="center"/>
    </xf>
    <xf numFmtId="0" fontId="47" fillId="0" borderId="0" xfId="0" applyFont="1" applyFill="1" applyBorder="1" applyAlignment="1">
      <alignment vertical="center"/>
    </xf>
    <xf numFmtId="0" fontId="42" fillId="0" borderId="0" xfId="0" applyFont="1" applyFill="1" applyBorder="1"/>
    <xf numFmtId="0" fontId="5" fillId="0" borderId="0" xfId="0" applyFont="1" applyAlignment="1"/>
    <xf numFmtId="0" fontId="46" fillId="0" borderId="0" xfId="0" applyFont="1" applyAlignment="1"/>
    <xf numFmtId="0" fontId="3" fillId="0" borderId="0" xfId="0" applyFont="1" applyFill="1" applyBorder="1" applyAlignment="1">
      <alignment horizontal="left" vertical="center"/>
    </xf>
    <xf numFmtId="0" fontId="46" fillId="0" borderId="0" xfId="0" applyFont="1"/>
    <xf numFmtId="0" fontId="48" fillId="0" borderId="1" xfId="0" applyFont="1" applyBorder="1" applyAlignment="1">
      <alignment horizontal="left"/>
    </xf>
    <xf numFmtId="0" fontId="49" fillId="0" borderId="1" xfId="0" applyFont="1" applyBorder="1"/>
    <xf numFmtId="0" fontId="49" fillId="0" borderId="0" xfId="0" applyFont="1" applyBorder="1"/>
    <xf numFmtId="0" fontId="1" fillId="0" borderId="0" xfId="0" applyFont="1"/>
    <xf numFmtId="0" fontId="1" fillId="0" borderId="0" xfId="0" applyFont="1" applyBorder="1"/>
    <xf numFmtId="0" fontId="49" fillId="0" borderId="18" xfId="0" applyFont="1" applyBorder="1"/>
    <xf numFmtId="0" fontId="49" fillId="0" borderId="2" xfId="0" applyFont="1" applyBorder="1"/>
    <xf numFmtId="0" fontId="40" fillId="0" borderId="0" xfId="0" applyFont="1" applyBorder="1"/>
    <xf numFmtId="0" fontId="40" fillId="0" borderId="21" xfId="0" applyFont="1" applyBorder="1"/>
    <xf numFmtId="0" fontId="50" fillId="0" borderId="0" xfId="0" applyFont="1"/>
    <xf numFmtId="164" fontId="50" fillId="0" borderId="0" xfId="0" applyNumberFormat="1" applyFont="1"/>
    <xf numFmtId="0" fontId="40" fillId="0" borderId="0" xfId="0" applyFont="1" applyFill="1" applyBorder="1"/>
    <xf numFmtId="0" fontId="40" fillId="0" borderId="0" xfId="0" applyFont="1"/>
    <xf numFmtId="0" fontId="40" fillId="0" borderId="22" xfId="0" applyFont="1" applyBorder="1"/>
    <xf numFmtId="0" fontId="0" fillId="0" borderId="23" xfId="0" applyFont="1" applyBorder="1"/>
    <xf numFmtId="0" fontId="0" fillId="0" borderId="24" xfId="0" applyFont="1" applyBorder="1"/>
    <xf numFmtId="0" fontId="51" fillId="0" borderId="1" xfId="0" applyFont="1" applyBorder="1"/>
    <xf numFmtId="0" fontId="52" fillId="0" borderId="0" xfId="0" applyFont="1" applyBorder="1"/>
    <xf numFmtId="0" fontId="53" fillId="0" borderId="21" xfId="0" applyFont="1" applyBorder="1"/>
    <xf numFmtId="49" fontId="0" fillId="0" borderId="0" xfId="0" applyNumberFormat="1" applyFont="1" applyBorder="1"/>
    <xf numFmtId="0" fontId="0" fillId="0" borderId="11" xfId="0" applyFont="1" applyBorder="1"/>
    <xf numFmtId="0" fontId="0" fillId="0" borderId="15" xfId="0" applyFont="1" applyBorder="1"/>
    <xf numFmtId="0" fontId="2" fillId="0" borderId="1" xfId="0" applyFont="1" applyBorder="1"/>
    <xf numFmtId="0" fontId="2" fillId="0" borderId="10" xfId="0" applyFont="1" applyBorder="1"/>
    <xf numFmtId="0" fontId="0" fillId="0" borderId="11" xfId="0" applyFill="1" applyBorder="1"/>
    <xf numFmtId="0" fontId="43" fillId="0" borderId="1" xfId="0" applyFont="1" applyBorder="1"/>
    <xf numFmtId="0" fontId="3" fillId="0" borderId="0" xfId="0" applyFont="1" applyBorder="1"/>
    <xf numFmtId="16" fontId="52" fillId="0" borderId="0" xfId="0" applyNumberFormat="1" applyFont="1" applyBorder="1" applyAlignment="1">
      <alignment horizontal="center"/>
    </xf>
    <xf numFmtId="0" fontId="0" fillId="0" borderId="10" xfId="0" applyFont="1" applyBorder="1"/>
    <xf numFmtId="0" fontId="55" fillId="0" borderId="0" xfId="0" applyFont="1"/>
    <xf numFmtId="0" fontId="55" fillId="0" borderId="0" xfId="0" applyFont="1" applyBorder="1"/>
    <xf numFmtId="0" fontId="0" fillId="0" borderId="1" xfId="0" applyFont="1" applyBorder="1"/>
    <xf numFmtId="0" fontId="0" fillId="0" borderId="18" xfId="0" applyFont="1" applyBorder="1"/>
    <xf numFmtId="0" fontId="0" fillId="0" borderId="2" xfId="0" applyFont="1" applyBorder="1"/>
    <xf numFmtId="49" fontId="0" fillId="0" borderId="11" xfId="0" applyNumberFormat="1" applyFont="1" applyBorder="1"/>
    <xf numFmtId="0" fontId="55" fillId="0" borderId="0" xfId="0" applyFont="1" applyFill="1" applyBorder="1"/>
    <xf numFmtId="0" fontId="53" fillId="0" borderId="0" xfId="0" applyFont="1" applyBorder="1"/>
    <xf numFmtId="0" fontId="41" fillId="0" borderId="16" xfId="0" applyFont="1" applyBorder="1"/>
    <xf numFmtId="0" fontId="41" fillId="0" borderId="0" xfId="0" applyFont="1" applyBorder="1"/>
    <xf numFmtId="0" fontId="56" fillId="0" borderId="27" xfId="0" applyFont="1" applyBorder="1"/>
    <xf numFmtId="0" fontId="0" fillId="0" borderId="28" xfId="0" applyFont="1" applyBorder="1"/>
    <xf numFmtId="0" fontId="0" fillId="0" borderId="29" xfId="0" applyFont="1" applyBorder="1"/>
    <xf numFmtId="0" fontId="56" fillId="0" borderId="28" xfId="0" applyFont="1" applyBorder="1"/>
    <xf numFmtId="0" fontId="56" fillId="0" borderId="29" xfId="0" applyFont="1" applyBorder="1"/>
    <xf numFmtId="0" fontId="0" fillId="0" borderId="1" xfId="0" applyFont="1" applyBorder="1" applyAlignment="1"/>
    <xf numFmtId="0" fontId="0" fillId="0" borderId="18" xfId="0" applyFont="1" applyFill="1" applyBorder="1"/>
    <xf numFmtId="0" fontId="0" fillId="0" borderId="2" xfId="0" applyFont="1" applyFill="1" applyBorder="1"/>
    <xf numFmtId="0" fontId="0" fillId="0" borderId="2" xfId="0" applyFont="1" applyFill="1" applyBorder="1" applyAlignment="1"/>
    <xf numFmtId="0" fontId="0" fillId="0" borderId="26" xfId="0" applyFont="1" applyBorder="1" applyAlignment="1"/>
    <xf numFmtId="0" fontId="42" fillId="0" borderId="1" xfId="0" applyFont="1" applyBorder="1" applyAlignment="1"/>
    <xf numFmtId="0" fontId="42" fillId="0" borderId="0" xfId="0" applyFont="1" applyBorder="1" applyAlignment="1"/>
    <xf numFmtId="0" fontId="0" fillId="0" borderId="0" xfId="0" applyBorder="1" applyAlignment="1"/>
    <xf numFmtId="0" fontId="43" fillId="0" borderId="0" xfId="0" applyFont="1" applyBorder="1" applyAlignment="1"/>
    <xf numFmtId="0" fontId="0" fillId="0" borderId="0" xfId="0" applyAlignment="1"/>
    <xf numFmtId="0" fontId="41" fillId="0" borderId="0" xfId="0" applyFont="1" applyAlignment="1"/>
    <xf numFmtId="0" fontId="0" fillId="2" borderId="0" xfId="0" applyFill="1" applyBorder="1" applyAlignment="1"/>
    <xf numFmtId="0" fontId="45" fillId="0" borderId="0" xfId="0" applyFont="1" applyAlignment="1"/>
    <xf numFmtId="0" fontId="41" fillId="0" borderId="1" xfId="0" applyFont="1" applyBorder="1" applyAlignment="1"/>
    <xf numFmtId="0" fontId="0" fillId="0" borderId="1" xfId="0" applyBorder="1" applyAlignment="1"/>
    <xf numFmtId="0" fontId="41" fillId="0" borderId="10" xfId="0" applyFont="1" applyBorder="1"/>
    <xf numFmtId="0" fontId="4" fillId="0" borderId="0" xfId="0" applyFont="1"/>
    <xf numFmtId="0" fontId="2" fillId="0" borderId="0" xfId="0" applyFont="1"/>
    <xf numFmtId="165" fontId="0" fillId="0" borderId="0" xfId="0" applyNumberFormat="1"/>
    <xf numFmtId="0" fontId="0" fillId="3" borderId="0" xfId="0" applyFill="1" applyAlignment="1">
      <alignment horizontal="center"/>
    </xf>
    <xf numFmtId="1" fontId="0" fillId="0" borderId="0" xfId="0" applyNumberFormat="1"/>
    <xf numFmtId="1" fontId="2" fillId="0" borderId="0" xfId="0" applyNumberFormat="1" applyFont="1"/>
    <xf numFmtId="166" fontId="2" fillId="0" borderId="0" xfId="0" applyNumberFormat="1" applyFont="1"/>
    <xf numFmtId="3" fontId="41" fillId="3" borderId="0" xfId="0" applyNumberFormat="1" applyFont="1" applyFill="1" applyAlignment="1">
      <alignment horizontal="center"/>
    </xf>
    <xf numFmtId="3" fontId="2" fillId="0" borderId="0" xfId="0" applyNumberFormat="1" applyFont="1"/>
    <xf numFmtId="0" fontId="58" fillId="0" borderId="0" xfId="0" applyFont="1"/>
    <xf numFmtId="0" fontId="57" fillId="0" borderId="0" xfId="0" applyFont="1"/>
    <xf numFmtId="0" fontId="62" fillId="0" borderId="0" xfId="0" applyFont="1" applyBorder="1"/>
    <xf numFmtId="0" fontId="63" fillId="0" borderId="0" xfId="0" applyFont="1"/>
    <xf numFmtId="169" fontId="64" fillId="4" borderId="33" xfId="0" applyNumberFormat="1" applyFont="1" applyFill="1" applyBorder="1" applyAlignment="1">
      <alignment horizontal="center"/>
    </xf>
    <xf numFmtId="169" fontId="64" fillId="4" borderId="34" xfId="0" applyNumberFormat="1" applyFont="1" applyFill="1" applyBorder="1" applyAlignment="1">
      <alignment horizontal="center"/>
    </xf>
    <xf numFmtId="1" fontId="65" fillId="4" borderId="34" xfId="0" applyNumberFormat="1" applyFont="1" applyFill="1" applyBorder="1" applyAlignment="1">
      <alignment horizontal="center"/>
    </xf>
    <xf numFmtId="1" fontId="65" fillId="4" borderId="35" xfId="0" applyNumberFormat="1" applyFont="1" applyFill="1" applyBorder="1" applyAlignment="1">
      <alignment horizontal="center"/>
    </xf>
    <xf numFmtId="0" fontId="67" fillId="0" borderId="39" xfId="0" applyNumberFormat="1" applyFont="1" applyFill="1" applyBorder="1" applyAlignment="1"/>
    <xf numFmtId="1" fontId="65" fillId="0" borderId="40" xfId="0" applyNumberFormat="1" applyFont="1" applyFill="1" applyBorder="1" applyAlignment="1"/>
    <xf numFmtId="0" fontId="67" fillId="0" borderId="41" xfId="0" applyNumberFormat="1" applyFont="1" applyFill="1" applyBorder="1" applyAlignment="1"/>
    <xf numFmtId="0" fontId="64" fillId="0" borderId="41" xfId="0" applyNumberFormat="1" applyFont="1" applyFill="1" applyBorder="1" applyAlignment="1">
      <alignment horizontal="left"/>
    </xf>
    <xf numFmtId="1" fontId="67" fillId="0" borderId="42" xfId="0" applyNumberFormat="1" applyFont="1" applyFill="1" applyBorder="1" applyAlignment="1"/>
    <xf numFmtId="1" fontId="67" fillId="0" borderId="37" xfId="0" applyNumberFormat="1" applyFont="1" applyFill="1" applyBorder="1" applyAlignment="1"/>
    <xf numFmtId="0" fontId="65" fillId="0" borderId="37" xfId="0" applyNumberFormat="1" applyFont="1" applyFill="1" applyBorder="1" applyAlignment="1"/>
    <xf numFmtId="1" fontId="65" fillId="0" borderId="37" xfId="0" applyNumberFormat="1" applyFont="1" applyFill="1" applyBorder="1" applyAlignment="1"/>
    <xf numFmtId="1" fontId="65" fillId="0" borderId="43" xfId="0" applyNumberFormat="1" applyFont="1" applyFill="1" applyBorder="1" applyAlignment="1"/>
    <xf numFmtId="0" fontId="68" fillId="0" borderId="0" xfId="0" applyFont="1" applyFill="1" applyBorder="1" applyAlignment="1">
      <alignment vertical="top" wrapText="1"/>
    </xf>
    <xf numFmtId="0" fontId="69" fillId="4" borderId="48" xfId="0" applyNumberFormat="1" applyFont="1" applyFill="1" applyBorder="1" applyAlignment="1">
      <alignment horizontal="center"/>
    </xf>
    <xf numFmtId="0" fontId="69" fillId="4" borderId="47" xfId="0" applyNumberFormat="1" applyFont="1" applyFill="1" applyBorder="1" applyAlignment="1">
      <alignment horizontal="center"/>
    </xf>
    <xf numFmtId="0" fontId="69" fillId="4" borderId="46" xfId="0" applyNumberFormat="1" applyFont="1" applyFill="1" applyBorder="1" applyAlignment="1">
      <alignment horizontal="center"/>
    </xf>
    <xf numFmtId="1" fontId="69" fillId="0" borderId="47" xfId="0" applyNumberFormat="1" applyFont="1" applyFill="1" applyBorder="1" applyAlignment="1">
      <alignment horizontal="center"/>
    </xf>
    <xf numFmtId="1" fontId="69" fillId="0" borderId="45" xfId="0" applyNumberFormat="1" applyFont="1" applyFill="1" applyBorder="1" applyAlignment="1">
      <alignment horizontal="center"/>
    </xf>
    <xf numFmtId="0" fontId="65" fillId="0" borderId="0" xfId="0" applyNumberFormat="1" applyFont="1" applyFill="1" applyBorder="1" applyAlignment="1"/>
    <xf numFmtId="1" fontId="65" fillId="0" borderId="0" xfId="0" applyNumberFormat="1" applyFont="1" applyFill="1" applyBorder="1" applyAlignment="1"/>
    <xf numFmtId="1" fontId="65" fillId="0" borderId="49" xfId="0" applyNumberFormat="1" applyFont="1" applyFill="1" applyBorder="1" applyAlignment="1"/>
    <xf numFmtId="1" fontId="70" fillId="0" borderId="39" xfId="0" applyNumberFormat="1" applyFont="1" applyFill="1" applyBorder="1" applyAlignment="1">
      <alignment horizontal="left" vertical="top"/>
    </xf>
    <xf numFmtId="1" fontId="70" fillId="0" borderId="50" xfId="0" applyNumberFormat="1" applyFont="1" applyFill="1" applyBorder="1" applyAlignment="1">
      <alignment horizontal="left" vertical="top"/>
    </xf>
    <xf numFmtId="1" fontId="70" fillId="0" borderId="40" xfId="0" applyNumberFormat="1" applyFont="1" applyFill="1" applyBorder="1" applyAlignment="1">
      <alignment horizontal="left" vertical="top"/>
    </xf>
    <xf numFmtId="0" fontId="64" fillId="5" borderId="33" xfId="0" applyNumberFormat="1" applyFont="1" applyFill="1" applyBorder="1" applyAlignment="1">
      <alignment horizontal="left" wrapText="1"/>
    </xf>
    <xf numFmtId="1" fontId="64" fillId="5" borderId="33" xfId="0" applyNumberFormat="1" applyFont="1" applyFill="1" applyBorder="1" applyAlignment="1">
      <alignment horizontal="left" wrapText="1"/>
    </xf>
    <xf numFmtId="0" fontId="65" fillId="0" borderId="51" xfId="0" applyNumberFormat="1" applyFont="1" applyFill="1" applyBorder="1" applyAlignment="1"/>
    <xf numFmtId="1" fontId="70" fillId="0" borderId="51" xfId="0" applyNumberFormat="1" applyFont="1" applyFill="1" applyBorder="1" applyAlignment="1">
      <alignment horizontal="center"/>
    </xf>
    <xf numFmtId="1" fontId="64" fillId="0" borderId="0" xfId="0" applyNumberFormat="1" applyFont="1" applyFill="1" applyBorder="1" applyAlignment="1">
      <alignment horizontal="center"/>
    </xf>
    <xf numFmtId="1" fontId="65" fillId="0" borderId="53" xfId="0" applyNumberFormat="1" applyFont="1" applyFill="1" applyBorder="1" applyAlignment="1"/>
    <xf numFmtId="1" fontId="71" fillId="0" borderId="33" xfId="0" applyNumberFormat="1" applyFont="1" applyFill="1" applyBorder="1" applyAlignment="1">
      <alignment horizontal="left" vertical="center"/>
    </xf>
    <xf numFmtId="1" fontId="65" fillId="0" borderId="51" xfId="0" applyNumberFormat="1" applyFont="1" applyFill="1" applyBorder="1" applyAlignment="1"/>
    <xf numFmtId="1" fontId="70" fillId="0" borderId="47" xfId="0" applyNumberFormat="1" applyFont="1" applyFill="1" applyBorder="1" applyAlignment="1">
      <alignment horizontal="center"/>
    </xf>
    <xf numFmtId="1" fontId="64" fillId="0" borderId="45" xfId="0" applyNumberFormat="1" applyFont="1" applyFill="1" applyBorder="1" applyAlignment="1">
      <alignment horizontal="center"/>
    </xf>
    <xf numFmtId="0" fontId="64" fillId="0" borderId="46" xfId="0" applyNumberFormat="1" applyFont="1" applyFill="1" applyBorder="1" applyAlignment="1">
      <alignment horizontal="right" vertical="center"/>
    </xf>
    <xf numFmtId="1" fontId="71" fillId="6" borderId="33" xfId="0" applyNumberFormat="1" applyFont="1" applyFill="1" applyBorder="1" applyAlignment="1">
      <alignment horizontal="left" vertical="center"/>
    </xf>
    <xf numFmtId="1" fontId="70" fillId="0" borderId="54" xfId="0" applyNumberFormat="1" applyFont="1" applyFill="1" applyBorder="1" applyAlignment="1">
      <alignment horizontal="center"/>
    </xf>
    <xf numFmtId="1" fontId="64" fillId="0" borderId="52" xfId="0" applyNumberFormat="1" applyFont="1" applyFill="1" applyBorder="1" applyAlignment="1">
      <alignment horizontal="center"/>
    </xf>
    <xf numFmtId="0" fontId="72" fillId="0" borderId="53" xfId="0" applyNumberFormat="1" applyFont="1" applyFill="1" applyBorder="1" applyAlignment="1">
      <alignment horizontal="right"/>
    </xf>
    <xf numFmtId="1" fontId="71" fillId="4" borderId="33" xfId="0" applyNumberFormat="1" applyFont="1" applyFill="1" applyBorder="1" applyAlignment="1">
      <alignment horizontal="center" vertical="center"/>
    </xf>
    <xf numFmtId="0" fontId="64" fillId="0" borderId="33" xfId="0" applyNumberFormat="1" applyFont="1" applyFill="1" applyBorder="1" applyAlignment="1">
      <alignment horizontal="center"/>
    </xf>
    <xf numFmtId="167" fontId="64" fillId="4" borderId="33" xfId="0" applyNumberFormat="1" applyFont="1" applyFill="1" applyBorder="1" applyAlignment="1">
      <alignment horizontal="center"/>
    </xf>
    <xf numFmtId="168" fontId="64" fillId="4" borderId="33" xfId="0" applyNumberFormat="1" applyFont="1" applyFill="1" applyBorder="1" applyAlignment="1">
      <alignment horizontal="center"/>
    </xf>
    <xf numFmtId="14" fontId="64" fillId="4" borderId="33" xfId="0" applyNumberFormat="1" applyFont="1" applyFill="1" applyBorder="1" applyAlignment="1">
      <alignment horizontal="center"/>
    </xf>
    <xf numFmtId="1" fontId="64" fillId="4" borderId="33" xfId="0" applyNumberFormat="1" applyFont="1" applyFill="1" applyBorder="1" applyAlignment="1">
      <alignment horizontal="center"/>
    </xf>
    <xf numFmtId="0" fontId="65" fillId="0" borderId="33" xfId="0" applyNumberFormat="1" applyFont="1" applyFill="1" applyBorder="1" applyAlignment="1">
      <alignment horizontal="center"/>
    </xf>
    <xf numFmtId="0" fontId="65" fillId="4" borderId="34" xfId="0" applyNumberFormat="1" applyFont="1" applyFill="1" applyBorder="1" applyAlignment="1">
      <alignment horizontal="center"/>
    </xf>
    <xf numFmtId="1" fontId="65" fillId="4" borderId="33" xfId="0" applyNumberFormat="1" applyFont="1" applyFill="1" applyBorder="1" applyAlignment="1">
      <alignment horizontal="center"/>
    </xf>
    <xf numFmtId="0" fontId="65" fillId="4" borderId="35" xfId="0" applyNumberFormat="1" applyFont="1" applyFill="1" applyBorder="1" applyAlignment="1">
      <alignment horizontal="center"/>
    </xf>
    <xf numFmtId="1" fontId="65" fillId="0" borderId="33" xfId="0" applyNumberFormat="1" applyFont="1" applyFill="1" applyBorder="1" applyAlignment="1">
      <alignment horizontal="center"/>
    </xf>
    <xf numFmtId="1" fontId="65" fillId="4" borderId="55" xfId="0" applyNumberFormat="1" applyFont="1" applyFill="1" applyBorder="1" applyAlignment="1">
      <alignment horizontal="center"/>
    </xf>
    <xf numFmtId="1" fontId="65" fillId="0" borderId="56" xfId="0" applyNumberFormat="1" applyFont="1" applyFill="1" applyBorder="1" applyAlignment="1"/>
    <xf numFmtId="1" fontId="65" fillId="0" borderId="57" xfId="0" applyNumberFormat="1" applyFont="1" applyFill="1" applyBorder="1" applyAlignment="1"/>
    <xf numFmtId="1" fontId="65" fillId="0" borderId="58" xfId="0" applyNumberFormat="1" applyFont="1" applyFill="1" applyBorder="1" applyAlignment="1"/>
    <xf numFmtId="0" fontId="73" fillId="0" borderId="0" xfId="0" applyNumberFormat="1" applyFont="1" applyFill="1" applyBorder="1" applyAlignment="1">
      <alignment vertical="top" wrapText="1"/>
    </xf>
    <xf numFmtId="1" fontId="64" fillId="0" borderId="45" xfId="0" applyNumberFormat="1" applyFont="1" applyFill="1" applyBorder="1" applyAlignment="1">
      <alignment horizontal="center"/>
    </xf>
    <xf numFmtId="0" fontId="75" fillId="0" borderId="1" xfId="0" applyFont="1" applyBorder="1"/>
    <xf numFmtId="1" fontId="65" fillId="4" borderId="59" xfId="0" applyNumberFormat="1" applyFont="1" applyFill="1" applyBorder="1" applyAlignment="1">
      <alignment horizontal="center"/>
    </xf>
    <xf numFmtId="1" fontId="65" fillId="4" borderId="48" xfId="0" applyNumberFormat="1" applyFont="1" applyFill="1" applyBorder="1" applyAlignment="1">
      <alignment horizontal="center"/>
    </xf>
    <xf numFmtId="0" fontId="64" fillId="0" borderId="50" xfId="0" applyNumberFormat="1" applyFont="1" applyFill="1" applyBorder="1" applyAlignment="1">
      <alignment horizontal="right"/>
    </xf>
    <xf numFmtId="0" fontId="78" fillId="0" borderId="0" xfId="0" applyFont="1" applyFill="1" applyBorder="1"/>
    <xf numFmtId="0" fontId="78" fillId="0" borderId="60" xfId="0" applyFont="1" applyFill="1" applyBorder="1" applyAlignment="1">
      <alignment vertical="center" wrapText="1"/>
    </xf>
    <xf numFmtId="0" fontId="79" fillId="0" borderId="60" xfId="0" applyFont="1" applyFill="1" applyBorder="1" applyAlignment="1">
      <alignment horizontal="center" vertical="center" wrapText="1"/>
    </xf>
    <xf numFmtId="0" fontId="78" fillId="0" borderId="0" xfId="0" applyFont="1" applyFill="1" applyBorder="1" applyAlignment="1">
      <alignment vertical="center" wrapText="1"/>
    </xf>
    <xf numFmtId="0" fontId="78" fillId="0" borderId="0" xfId="0" quotePrefix="1" applyFont="1" applyFill="1" applyBorder="1"/>
    <xf numFmtId="0" fontId="78" fillId="0" borderId="0" xfId="0" applyFont="1" applyFill="1" applyBorder="1" applyAlignment="1">
      <alignment vertical="center"/>
    </xf>
    <xf numFmtId="0" fontId="80" fillId="7" borderId="0" xfId="0" applyFont="1" applyFill="1" applyBorder="1"/>
    <xf numFmtId="0" fontId="81" fillId="0" borderId="0" xfId="0" applyFont="1" applyFill="1" applyBorder="1" applyAlignment="1">
      <alignment horizontal="center"/>
    </xf>
    <xf numFmtId="0" fontId="82" fillId="0" borderId="0" xfId="0" applyFont="1" applyFill="1" applyBorder="1"/>
    <xf numFmtId="0" fontId="82" fillId="0" borderId="0" xfId="0" quotePrefix="1" applyFont="1" applyFill="1" applyBorder="1"/>
    <xf numFmtId="0" fontId="76" fillId="0" borderId="0" xfId="0" applyFont="1" applyFill="1" applyBorder="1"/>
    <xf numFmtId="0" fontId="83" fillId="0" borderId="0" xfId="0" applyFont="1" applyFill="1" applyBorder="1"/>
    <xf numFmtId="0" fontId="78" fillId="7" borderId="6" xfId="0" applyFont="1" applyFill="1" applyBorder="1"/>
    <xf numFmtId="0" fontId="78" fillId="0" borderId="8" xfId="0" applyFont="1" applyFill="1" applyBorder="1"/>
    <xf numFmtId="0" fontId="78" fillId="7" borderId="0" xfId="0" applyFont="1" applyFill="1" applyBorder="1"/>
    <xf numFmtId="0" fontId="78" fillId="0" borderId="61" xfId="0" applyFont="1" applyFill="1" applyBorder="1"/>
    <xf numFmtId="0" fontId="78" fillId="7" borderId="61" xfId="0" applyFont="1" applyFill="1" applyBorder="1"/>
    <xf numFmtId="0" fontId="83" fillId="7" borderId="14" xfId="0" applyFont="1" applyFill="1" applyBorder="1" applyAlignment="1">
      <alignment horizontal="center"/>
    </xf>
    <xf numFmtId="0" fontId="85" fillId="0" borderId="25" xfId="0" applyFont="1" applyFill="1" applyBorder="1" applyAlignment="1">
      <alignment horizontal="center"/>
    </xf>
    <xf numFmtId="0" fontId="85" fillId="7" borderId="0" xfId="0" applyFont="1" applyFill="1" applyBorder="1" applyAlignment="1">
      <alignment horizontal="center"/>
    </xf>
    <xf numFmtId="0" fontId="85" fillId="0" borderId="62" xfId="0" applyFont="1" applyFill="1" applyBorder="1" applyAlignment="1">
      <alignment horizontal="center"/>
    </xf>
    <xf numFmtId="0" fontId="85" fillId="7" borderId="62" xfId="0" applyFont="1" applyFill="1" applyBorder="1" applyAlignment="1">
      <alignment horizontal="center"/>
    </xf>
    <xf numFmtId="0" fontId="83" fillId="7" borderId="62" xfId="0" applyFont="1" applyFill="1" applyBorder="1" applyAlignment="1">
      <alignment horizontal="center"/>
    </xf>
    <xf numFmtId="0" fontId="84" fillId="0" borderId="0" xfId="0" applyFont="1" applyFill="1" applyBorder="1"/>
    <xf numFmtId="0" fontId="83" fillId="7" borderId="13" xfId="0" applyFont="1" applyFill="1" applyBorder="1" applyAlignment="1">
      <alignment horizontal="center"/>
    </xf>
    <xf numFmtId="0" fontId="83" fillId="0" borderId="12" xfId="0" applyFont="1" applyFill="1" applyBorder="1" applyAlignment="1">
      <alignment horizontal="center"/>
    </xf>
    <xf numFmtId="0" fontId="83" fillId="7" borderId="0" xfId="0" applyFont="1" applyFill="1" applyBorder="1" applyAlignment="1">
      <alignment horizontal="center"/>
    </xf>
    <xf numFmtId="0" fontId="83" fillId="0" borderId="63" xfId="0" applyFont="1" applyFill="1" applyBorder="1" applyAlignment="1">
      <alignment horizontal="center"/>
    </xf>
    <xf numFmtId="0" fontId="83" fillId="7" borderId="63" xfId="0" applyFont="1" applyFill="1" applyBorder="1" applyAlignment="1">
      <alignment horizontal="center"/>
    </xf>
    <xf numFmtId="0" fontId="86" fillId="0" borderId="62" xfId="0" applyFont="1" applyFill="1" applyBorder="1" applyAlignment="1">
      <alignment horizontal="left"/>
    </xf>
    <xf numFmtId="0" fontId="83" fillId="0" borderId="62" xfId="0" applyFont="1" applyFill="1" applyBorder="1" applyAlignment="1">
      <alignment horizontal="center"/>
    </xf>
    <xf numFmtId="0" fontId="83" fillId="7" borderId="61" xfId="0" applyFont="1" applyFill="1" applyBorder="1"/>
    <xf numFmtId="0" fontId="83" fillId="0" borderId="61" xfId="0" applyFont="1" applyFill="1" applyBorder="1"/>
    <xf numFmtId="0" fontId="83" fillId="7" borderId="0" xfId="0" applyFont="1" applyFill="1" applyBorder="1"/>
    <xf numFmtId="0" fontId="78" fillId="7" borderId="63" xfId="0" applyFont="1" applyFill="1" applyBorder="1" applyAlignment="1">
      <alignment horizontal="center"/>
    </xf>
    <xf numFmtId="0" fontId="78" fillId="0" borderId="63" xfId="0" applyFont="1" applyFill="1" applyBorder="1" applyAlignment="1">
      <alignment horizontal="center"/>
    </xf>
    <xf numFmtId="0" fontId="87" fillId="0" borderId="0" xfId="0" applyFont="1" applyFill="1" applyBorder="1"/>
    <xf numFmtId="165" fontId="84" fillId="0" borderId="0" xfId="0" applyNumberFormat="1" applyFont="1" applyFill="1" applyBorder="1"/>
    <xf numFmtId="165" fontId="82" fillId="0" borderId="0" xfId="0" applyNumberFormat="1" applyFont="1" applyFill="1" applyBorder="1"/>
    <xf numFmtId="2" fontId="87" fillId="0" borderId="0" xfId="0" applyNumberFormat="1" applyFont="1" applyFill="1" applyBorder="1"/>
    <xf numFmtId="0" fontId="78" fillId="0" borderId="0" xfId="0" applyFont="1" applyFill="1" applyBorder="1" applyAlignment="1">
      <alignment horizontal="center"/>
    </xf>
    <xf numFmtId="0" fontId="78" fillId="0" borderId="0" xfId="0" applyFont="1" applyFill="1" applyBorder="1" applyAlignment="1">
      <alignment horizontal="left"/>
    </xf>
    <xf numFmtId="0" fontId="78" fillId="0" borderId="0" xfId="0" applyFont="1" applyFill="1" applyBorder="1" applyAlignment="1">
      <alignment horizontal="right"/>
    </xf>
    <xf numFmtId="165" fontId="78" fillId="0" borderId="0" xfId="0" applyNumberFormat="1" applyFont="1" applyFill="1" applyBorder="1"/>
    <xf numFmtId="0" fontId="78" fillId="8" borderId="0" xfId="0" applyFont="1" applyFill="1" applyBorder="1" applyAlignment="1">
      <alignment horizontal="center"/>
    </xf>
    <xf numFmtId="1" fontId="78" fillId="0" borderId="0" xfId="0" applyNumberFormat="1" applyFont="1" applyFill="1" applyBorder="1"/>
    <xf numFmtId="1" fontId="76" fillId="0" borderId="0" xfId="0" applyNumberFormat="1" applyFont="1" applyFill="1" applyBorder="1"/>
    <xf numFmtId="166" fontId="76" fillId="0" borderId="0" xfId="0" applyNumberFormat="1" applyFont="1" applyFill="1" applyBorder="1"/>
    <xf numFmtId="3" fontId="89" fillId="8" borderId="0" xfId="0" applyNumberFormat="1" applyFont="1" applyFill="1" applyBorder="1" applyAlignment="1">
      <alignment horizontal="center"/>
    </xf>
    <xf numFmtId="3" fontId="76" fillId="0" borderId="0" xfId="0" applyNumberFormat="1" applyFont="1" applyFill="1" applyBorder="1"/>
    <xf numFmtId="0" fontId="90" fillId="0" borderId="0" xfId="0" applyFont="1" applyFill="1" applyBorder="1"/>
    <xf numFmtId="0" fontId="91" fillId="0" borderId="0" xfId="0" applyFont="1" applyFill="1" applyBorder="1"/>
    <xf numFmtId="1" fontId="64" fillId="0" borderId="45" xfId="0" applyNumberFormat="1" applyFont="1" applyFill="1" applyBorder="1" applyAlignment="1">
      <alignment horizontal="center"/>
    </xf>
    <xf numFmtId="0" fontId="78" fillId="0" borderId="60" xfId="0" applyFont="1" applyFill="1" applyBorder="1" applyAlignment="1">
      <alignment vertical="center" wrapText="1"/>
    </xf>
    <xf numFmtId="0" fontId="64" fillId="0" borderId="40" xfId="0" applyNumberFormat="1" applyFont="1" applyFill="1" applyBorder="1" applyAlignment="1">
      <alignment horizontal="center"/>
    </xf>
    <xf numFmtId="1" fontId="64" fillId="0" borderId="46" xfId="0" applyNumberFormat="1" applyFont="1" applyFill="1" applyBorder="1" applyAlignment="1">
      <alignment horizontal="center"/>
    </xf>
    <xf numFmtId="0" fontId="94" fillId="0" borderId="0" xfId="0" applyFont="1"/>
    <xf numFmtId="0" fontId="52" fillId="0" borderId="1" xfId="0" applyFont="1" applyBorder="1"/>
    <xf numFmtId="1" fontId="65" fillId="0" borderId="64" xfId="0" applyNumberFormat="1" applyFont="1" applyFill="1" applyBorder="1" applyAlignment="1"/>
    <xf numFmtId="0" fontId="22" fillId="0" borderId="11" xfId="0" applyFont="1" applyBorder="1"/>
    <xf numFmtId="1" fontId="26" fillId="0" borderId="65" xfId="3" applyNumberFormat="1" applyFont="1" applyBorder="1" applyAlignment="1"/>
    <xf numFmtId="0" fontId="22" fillId="0" borderId="65" xfId="0" applyFont="1" applyBorder="1" applyAlignment="1">
      <alignment horizontal="left"/>
    </xf>
    <xf numFmtId="0" fontId="22" fillId="0" borderId="65" xfId="0" applyFont="1" applyBorder="1"/>
    <xf numFmtId="0" fontId="0" fillId="0" borderId="65" xfId="0" applyBorder="1"/>
    <xf numFmtId="1" fontId="12" fillId="0" borderId="11" xfId="3" applyNumberFormat="1" applyFont="1" applyBorder="1" applyAlignment="1"/>
    <xf numFmtId="0" fontId="20" fillId="0" borderId="11" xfId="0" applyFont="1" applyBorder="1"/>
    <xf numFmtId="0" fontId="20" fillId="0" borderId="11" xfId="0" applyFont="1" applyFill="1" applyBorder="1"/>
    <xf numFmtId="0" fontId="34" fillId="0" borderId="11" xfId="0" applyFont="1" applyBorder="1"/>
    <xf numFmtId="0" fontId="35" fillId="0" borderId="11" xfId="0" applyFont="1" applyBorder="1"/>
    <xf numFmtId="0" fontId="61" fillId="0" borderId="66" xfId="0" applyFont="1" applyBorder="1"/>
    <xf numFmtId="0" fontId="22" fillId="0" borderId="67" xfId="0" applyFont="1" applyBorder="1"/>
    <xf numFmtId="0" fontId="22" fillId="0" borderId="67" xfId="0" applyFont="1" applyBorder="1" applyAlignment="1">
      <alignment horizontal="center"/>
    </xf>
    <xf numFmtId="0" fontId="22" fillId="0" borderId="68" xfId="0" applyFont="1" applyBorder="1"/>
    <xf numFmtId="0" fontId="22" fillId="0" borderId="69" xfId="0" applyFont="1" applyBorder="1"/>
    <xf numFmtId="0" fontId="28" fillId="0" borderId="69" xfId="0" applyFont="1" applyBorder="1"/>
    <xf numFmtId="0" fontId="20" fillId="0" borderId="69" xfId="0" applyFont="1" applyBorder="1"/>
    <xf numFmtId="0" fontId="61" fillId="0" borderId="69" xfId="0" applyFont="1" applyBorder="1"/>
    <xf numFmtId="0" fontId="20" fillId="0" borderId="70" xfId="0" applyFont="1" applyBorder="1"/>
    <xf numFmtId="0" fontId="22" fillId="0" borderId="71" xfId="0" applyFont="1" applyBorder="1"/>
    <xf numFmtId="0" fontId="20" fillId="0" borderId="71" xfId="0" applyFont="1" applyFill="1" applyBorder="1"/>
    <xf numFmtId="0" fontId="34" fillId="0" borderId="71" xfId="0" applyFont="1" applyBorder="1" applyAlignment="1">
      <alignment horizontal="center"/>
    </xf>
    <xf numFmtId="0" fontId="34" fillId="0" borderId="71" xfId="0" applyFont="1" applyBorder="1"/>
    <xf numFmtId="0" fontId="35" fillId="0" borderId="71" xfId="0" applyFont="1" applyBorder="1"/>
    <xf numFmtId="0" fontId="35" fillId="0" borderId="72" xfId="0" applyFont="1" applyBorder="1"/>
    <xf numFmtId="0" fontId="78" fillId="0" borderId="60" xfId="0" applyFont="1" applyFill="1" applyBorder="1" applyAlignment="1">
      <alignment vertical="center" wrapText="1"/>
    </xf>
    <xf numFmtId="0" fontId="95" fillId="0" borderId="0" xfId="0" applyFont="1"/>
    <xf numFmtId="0" fontId="83" fillId="0" borderId="8" xfId="0" applyFont="1" applyFill="1" applyBorder="1"/>
    <xf numFmtId="0" fontId="41" fillId="0" borderId="6" xfId="0" applyFont="1" applyBorder="1"/>
    <xf numFmtId="0" fontId="52" fillId="0" borderId="14" xfId="0" applyFont="1" applyBorder="1"/>
    <xf numFmtId="0" fontId="0" fillId="0" borderId="11" xfId="0" applyNumberFormat="1" applyFont="1" applyBorder="1" applyAlignment="1">
      <alignment horizontal="left"/>
    </xf>
    <xf numFmtId="0" fontId="0" fillId="0" borderId="13" xfId="0" applyNumberFormat="1" applyFont="1" applyBorder="1" applyAlignment="1"/>
    <xf numFmtId="0" fontId="0" fillId="0" borderId="11" xfId="0" applyNumberFormat="1" applyFont="1" applyBorder="1" applyAlignment="1"/>
    <xf numFmtId="0" fontId="96" fillId="0" borderId="30" xfId="0" applyFont="1" applyBorder="1" applyAlignment="1">
      <alignment vertical="center" wrapText="1"/>
    </xf>
    <xf numFmtId="0" fontId="96" fillId="0" borderId="31" xfId="0" applyFont="1" applyBorder="1" applyAlignment="1">
      <alignment vertical="center" wrapText="1"/>
    </xf>
    <xf numFmtId="0" fontId="97" fillId="0" borderId="32" xfId="0" applyFont="1" applyBorder="1" applyAlignment="1">
      <alignment vertical="center" wrapText="1"/>
    </xf>
    <xf numFmtId="0" fontId="97" fillId="0" borderId="26" xfId="0" applyFont="1" applyBorder="1" applyAlignment="1">
      <alignment vertical="center" wrapText="1"/>
    </xf>
    <xf numFmtId="0" fontId="52" fillId="0" borderId="21" xfId="0" applyFont="1" applyBorder="1"/>
    <xf numFmtId="0" fontId="98" fillId="0" borderId="0" xfId="0" applyFont="1"/>
    <xf numFmtId="0" fontId="11" fillId="0" borderId="0" xfId="0" applyFont="1"/>
    <xf numFmtId="0" fontId="52" fillId="0" borderId="0" xfId="0" applyFont="1"/>
    <xf numFmtId="0" fontId="52" fillId="0" borderId="0" xfId="0" quotePrefix="1" applyFont="1"/>
    <xf numFmtId="0" fontId="52" fillId="0" borderId="0" xfId="0" applyFont="1" applyBorder="1" applyAlignment="1">
      <alignment horizontal="center"/>
    </xf>
    <xf numFmtId="0" fontId="52" fillId="0" borderId="0" xfId="0" applyFont="1" applyFill="1" applyBorder="1"/>
    <xf numFmtId="49" fontId="52" fillId="0" borderId="0" xfId="0" applyNumberFormat="1" applyFont="1" applyBorder="1"/>
    <xf numFmtId="0" fontId="42" fillId="0" borderId="1" xfId="0" applyFont="1" applyBorder="1"/>
    <xf numFmtId="0" fontId="99" fillId="0" borderId="1" xfId="0" applyFont="1" applyBorder="1"/>
    <xf numFmtId="0" fontId="52" fillId="0" borderId="13" xfId="0" applyFont="1" applyBorder="1"/>
    <xf numFmtId="0" fontId="52" fillId="0" borderId="11" xfId="0" applyFont="1" applyBorder="1"/>
    <xf numFmtId="0" fontId="52" fillId="0" borderId="10" xfId="0" applyFont="1" applyBorder="1"/>
    <xf numFmtId="0" fontId="52" fillId="0" borderId="11" xfId="0" applyFont="1" applyFill="1" applyBorder="1"/>
    <xf numFmtId="0" fontId="52" fillId="0" borderId="15" xfId="0" applyFont="1" applyBorder="1"/>
    <xf numFmtId="0" fontId="55" fillId="0" borderId="10" xfId="0" applyFont="1" applyBorder="1"/>
    <xf numFmtId="0" fontId="55" fillId="0" borderId="11" xfId="0" applyFont="1" applyBorder="1"/>
    <xf numFmtId="0" fontId="53" fillId="0" borderId="11" xfId="0" applyFont="1" applyBorder="1"/>
    <xf numFmtId="0" fontId="53" fillId="0" borderId="15" xfId="0" applyFont="1" applyBorder="1"/>
    <xf numFmtId="16" fontId="54" fillId="0" borderId="11" xfId="0" applyNumberFormat="1" applyFont="1" applyBorder="1" applyAlignment="1">
      <alignment horizontal="center"/>
    </xf>
    <xf numFmtId="16" fontId="52" fillId="0" borderId="11" xfId="0" applyNumberFormat="1" applyFont="1" applyBorder="1" applyAlignment="1">
      <alignment horizontal="center"/>
    </xf>
    <xf numFmtId="0" fontId="49" fillId="0" borderId="10" xfId="0" applyFont="1" applyBorder="1"/>
    <xf numFmtId="0" fontId="41" fillId="0" borderId="11" xfId="0" applyFont="1" applyBorder="1"/>
    <xf numFmtId="0" fontId="0" fillId="0" borderId="11" xfId="0" applyBorder="1"/>
    <xf numFmtId="0" fontId="0" fillId="0" borderId="15" xfId="0" applyBorder="1"/>
    <xf numFmtId="0" fontId="49" fillId="0" borderId="0" xfId="0" applyFont="1" applyFill="1" applyBorder="1"/>
    <xf numFmtId="0" fontId="0" fillId="0" borderId="16" xfId="0" applyBorder="1"/>
    <xf numFmtId="0" fontId="100" fillId="0" borderId="1" xfId="0" applyFont="1" applyFill="1" applyBorder="1"/>
    <xf numFmtId="0" fontId="52" fillId="0" borderId="16" xfId="0" applyFont="1" applyBorder="1"/>
    <xf numFmtId="0" fontId="52" fillId="0" borderId="7" xfId="0" applyFont="1" applyBorder="1"/>
    <xf numFmtId="16" fontId="54" fillId="0" borderId="7" xfId="0" applyNumberFormat="1" applyFont="1" applyBorder="1" applyAlignment="1">
      <alignment horizontal="center"/>
    </xf>
    <xf numFmtId="0" fontId="52" fillId="0" borderId="17" xfId="0" applyFont="1" applyBorder="1"/>
    <xf numFmtId="0" fontId="11" fillId="0" borderId="1" xfId="0" applyFont="1" applyBorder="1"/>
    <xf numFmtId="0" fontId="52" fillId="0" borderId="7" xfId="0" applyFont="1" applyBorder="1" applyAlignment="1">
      <alignment horizontal="center"/>
    </xf>
    <xf numFmtId="0" fontId="41" fillId="0" borderId="18" xfId="0" applyFont="1" applyBorder="1"/>
    <xf numFmtId="165" fontId="22" fillId="0" borderId="0" xfId="0" applyNumberFormat="1" applyFont="1" applyBorder="1" applyAlignment="1">
      <alignment horizontal="center"/>
    </xf>
    <xf numFmtId="0" fontId="35" fillId="0" borderId="11" xfId="0" applyFont="1" applyBorder="1" applyAlignment="1">
      <alignment horizontal="center"/>
    </xf>
    <xf numFmtId="0" fontId="26" fillId="0" borderId="0" xfId="3" applyNumberFormat="1" applyFont="1" applyBorder="1" applyAlignment="1"/>
    <xf numFmtId="0" fontId="22" fillId="0" borderId="73" xfId="0" applyFont="1" applyBorder="1" applyAlignment="1">
      <alignment horizontal="left"/>
    </xf>
    <xf numFmtId="0" fontId="0" fillId="0" borderId="73" xfId="0" applyBorder="1"/>
    <xf numFmtId="0" fontId="20" fillId="0" borderId="73" xfId="0" applyFont="1" applyBorder="1"/>
    <xf numFmtId="0" fontId="76" fillId="0" borderId="60" xfId="0" applyFont="1" applyFill="1" applyBorder="1" applyAlignment="1">
      <alignment vertical="top" wrapText="1"/>
    </xf>
    <xf numFmtId="0" fontId="77" fillId="0" borderId="60" xfId="0" applyFont="1" applyFill="1" applyBorder="1" applyAlignment="1">
      <alignment horizontal="center" vertical="top" wrapText="1"/>
    </xf>
    <xf numFmtId="0" fontId="78" fillId="0" borderId="75" xfId="0" applyFont="1" applyFill="1" applyBorder="1" applyAlignment="1">
      <alignment horizontal="center" vertical="center" wrapText="1"/>
    </xf>
    <xf numFmtId="0" fontId="78" fillId="0" borderId="75" xfId="0" quotePrefix="1" applyFont="1" applyFill="1" applyBorder="1" applyAlignment="1">
      <alignment horizontal="center" vertical="center" wrapText="1"/>
    </xf>
    <xf numFmtId="0" fontId="78" fillId="0" borderId="74" xfId="0" quotePrefix="1" applyFont="1" applyFill="1" applyBorder="1" applyAlignment="1">
      <alignment horizontal="center" vertical="center" wrapText="1"/>
    </xf>
    <xf numFmtId="16" fontId="0" fillId="0" borderId="0" xfId="0" applyNumberFormat="1" applyFont="1" applyBorder="1" applyAlignment="1">
      <alignment horizontal="center"/>
    </xf>
    <xf numFmtId="0" fontId="55" fillId="0" borderId="18" xfId="0" applyFont="1" applyBorder="1" applyAlignment="1"/>
    <xf numFmtId="0" fontId="55" fillId="0" borderId="2" xfId="0" applyFont="1" applyBorder="1" applyAlignment="1"/>
    <xf numFmtId="0" fontId="55" fillId="0" borderId="26" xfId="0" applyFont="1" applyBorder="1" applyAlignment="1"/>
    <xf numFmtId="0" fontId="20" fillId="0" borderId="0" xfId="0" applyFont="1" applyAlignment="1">
      <alignment horizontal="left"/>
    </xf>
    <xf numFmtId="14" fontId="53" fillId="0" borderId="28" xfId="0" applyNumberFormat="1" applyFont="1" applyBorder="1" applyAlignment="1">
      <alignment horizontal="center"/>
    </xf>
    <xf numFmtId="0" fontId="0" fillId="0" borderId="0" xfId="0" applyFill="1" applyBorder="1" applyAlignment="1">
      <alignment horizontal="left"/>
    </xf>
    <xf numFmtId="0" fontId="49" fillId="0" borderId="0" xfId="0" applyFont="1" applyBorder="1" applyAlignment="1">
      <alignment horizontal="center"/>
    </xf>
    <xf numFmtId="0" fontId="0" fillId="0" borderId="10" xfId="0" applyFont="1" applyBorder="1" applyAlignment="1"/>
    <xf numFmtId="0" fontId="0" fillId="0" borderId="11" xfId="0" applyFont="1" applyBorder="1" applyAlignment="1"/>
    <xf numFmtId="0" fontId="0" fillId="0" borderId="12" xfId="0" applyFont="1" applyBorder="1" applyAlignment="1"/>
    <xf numFmtId="0" fontId="0" fillId="0" borderId="14" xfId="0" applyFont="1" applyBorder="1" applyAlignment="1"/>
    <xf numFmtId="0" fontId="0" fillId="0" borderId="13" xfId="0" applyFont="1" applyBorder="1" applyAlignment="1"/>
    <xf numFmtId="0" fontId="0" fillId="0" borderId="15" xfId="0" applyFont="1" applyBorder="1" applyAlignment="1"/>
    <xf numFmtId="0" fontId="8" fillId="0" borderId="18" xfId="0" applyFont="1" applyBorder="1" applyAlignment="1"/>
    <xf numFmtId="0" fontId="8" fillId="0" borderId="2" xfId="0" applyFont="1" applyBorder="1" applyAlignment="1"/>
    <xf numFmtId="0" fontId="8" fillId="0" borderId="19" xfId="0" applyFont="1" applyBorder="1" applyAlignment="1"/>
    <xf numFmtId="0" fontId="8" fillId="0" borderId="20" xfId="0" applyFont="1" applyBorder="1" applyAlignment="1"/>
    <xf numFmtId="0" fontId="9" fillId="2" borderId="19" xfId="0" applyFont="1" applyFill="1" applyBorder="1" applyAlignment="1">
      <alignment horizontal="center"/>
    </xf>
    <xf numFmtId="0" fontId="9" fillId="2" borderId="2" xfId="0" applyFont="1" applyFill="1" applyBorder="1" applyAlignment="1">
      <alignment horizontal="center"/>
    </xf>
    <xf numFmtId="0" fontId="9" fillId="2" borderId="20" xfId="0" applyFont="1" applyFill="1" applyBorder="1" applyAlignment="1">
      <alignment horizontal="center"/>
    </xf>
    <xf numFmtId="0" fontId="82" fillId="7" borderId="0" xfId="0" applyFont="1" applyFill="1" applyBorder="1" applyAlignment="1">
      <alignment wrapText="1"/>
    </xf>
    <xf numFmtId="0" fontId="84" fillId="0" borderId="14" xfId="0" applyFont="1" applyFill="1" applyBorder="1" applyAlignment="1">
      <alignment vertical="top" wrapText="1"/>
    </xf>
    <xf numFmtId="0" fontId="78" fillId="0" borderId="0" xfId="0" applyFont="1" applyFill="1" applyBorder="1" applyAlignment="1">
      <alignment vertical="top"/>
    </xf>
    <xf numFmtId="0" fontId="76" fillId="0" borderId="60" xfId="0" applyFont="1" applyFill="1" applyBorder="1" applyAlignment="1">
      <alignment vertical="top" wrapText="1"/>
    </xf>
    <xf numFmtId="0" fontId="78" fillId="0" borderId="60" xfId="0" applyFont="1" applyFill="1" applyBorder="1" applyAlignment="1">
      <alignment vertical="center" wrapText="1"/>
    </xf>
    <xf numFmtId="0" fontId="79" fillId="0" borderId="60" xfId="0" applyFont="1" applyFill="1" applyBorder="1" applyAlignment="1">
      <alignment vertical="center" wrapText="1"/>
    </xf>
    <xf numFmtId="0" fontId="66" fillId="0" borderId="36" xfId="0" applyNumberFormat="1" applyFont="1" applyFill="1" applyBorder="1" applyAlignment="1">
      <alignment horizontal="left" vertical="top" wrapText="1"/>
    </xf>
    <xf numFmtId="0" fontId="66" fillId="0" borderId="37" xfId="0" applyNumberFormat="1" applyFont="1" applyFill="1" applyBorder="1" applyAlignment="1">
      <alignment horizontal="left" vertical="top" wrapText="1"/>
    </xf>
    <xf numFmtId="0" fontId="66" fillId="0" borderId="38" xfId="0" applyNumberFormat="1" applyFont="1" applyFill="1" applyBorder="1" applyAlignment="1">
      <alignment horizontal="left" vertical="top" wrapText="1"/>
    </xf>
    <xf numFmtId="0" fontId="66" fillId="0" borderId="44" xfId="0" applyNumberFormat="1" applyFont="1" applyFill="1" applyBorder="1" applyAlignment="1">
      <alignment horizontal="left" vertical="top" wrapText="1"/>
    </xf>
    <xf numFmtId="0" fontId="66" fillId="0" borderId="45" xfId="0" applyNumberFormat="1" applyFont="1" applyFill="1" applyBorder="1" applyAlignment="1">
      <alignment horizontal="left" vertical="top" wrapText="1"/>
    </xf>
    <xf numFmtId="0" fontId="66" fillId="0" borderId="46" xfId="0" applyNumberFormat="1" applyFont="1" applyFill="1" applyBorder="1" applyAlignment="1">
      <alignment horizontal="left" vertical="top" wrapText="1"/>
    </xf>
    <xf numFmtId="0" fontId="69" fillId="4" borderId="47" xfId="0" applyNumberFormat="1" applyFont="1" applyFill="1" applyBorder="1" applyAlignment="1">
      <alignment horizontal="center"/>
    </xf>
    <xf numFmtId="1" fontId="69" fillId="4" borderId="46" xfId="0" applyNumberFormat="1" applyFont="1" applyFill="1" applyBorder="1" applyAlignment="1">
      <alignment horizontal="center"/>
    </xf>
    <xf numFmtId="0" fontId="64" fillId="0" borderId="39" xfId="0" applyNumberFormat="1" applyFont="1" applyFill="1" applyBorder="1" applyAlignment="1">
      <alignment horizontal="center"/>
    </xf>
    <xf numFmtId="1" fontId="64" fillId="0" borderId="47" xfId="0" applyNumberFormat="1" applyFont="1" applyFill="1" applyBorder="1" applyAlignment="1">
      <alignment horizontal="center"/>
    </xf>
    <xf numFmtId="0" fontId="64" fillId="0" borderId="40" xfId="0" applyNumberFormat="1" applyFont="1" applyFill="1" applyBorder="1" applyAlignment="1">
      <alignment horizontal="center"/>
    </xf>
    <xf numFmtId="1" fontId="64" fillId="0" borderId="46" xfId="0" applyNumberFormat="1" applyFont="1" applyFill="1" applyBorder="1" applyAlignment="1">
      <alignment horizontal="center"/>
    </xf>
    <xf numFmtId="0" fontId="0" fillId="0" borderId="11" xfId="0" applyBorder="1" applyAlignment="1"/>
  </cellXfs>
  <cellStyles count="4">
    <cellStyle name="Hyperlänk" xfId="1" builtinId="8"/>
    <cellStyle name="Normal" xfId="0" builtinId="0"/>
    <cellStyle name="Normal 2" xfId="3"/>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16933</xdr:rowOff>
    </xdr:from>
    <xdr:to>
      <xdr:col>4</xdr:col>
      <xdr:colOff>19050</xdr:colOff>
      <xdr:row>4</xdr:row>
      <xdr:rowOff>84643</xdr:rowOff>
    </xdr:to>
    <xdr:pic>
      <xdr:nvPicPr>
        <xdr:cNvPr id="2" name="Bildobjekt 1" descr="530624_494008710649420_1341328625_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16933"/>
          <a:ext cx="831850" cy="858285"/>
        </a:xfrm>
        <a:prstGeom prst="rect">
          <a:avLst/>
        </a:prstGeom>
      </xdr:spPr>
    </xdr:pic>
    <xdr:clientData/>
  </xdr:twoCellAnchor>
  <xdr:twoCellAnchor>
    <xdr:from>
      <xdr:col>0</xdr:col>
      <xdr:colOff>0</xdr:colOff>
      <xdr:row>0</xdr:row>
      <xdr:rowOff>0</xdr:rowOff>
    </xdr:from>
    <xdr:to>
      <xdr:col>4</xdr:col>
      <xdr:colOff>57150</xdr:colOff>
      <xdr:row>4</xdr:row>
      <xdr:rowOff>34925</xdr:rowOff>
    </xdr:to>
    <xdr:sp macro="" textlink="">
      <xdr:nvSpPr>
        <xdr:cNvPr id="3" name="Ellips 2"/>
        <xdr:cNvSpPr/>
      </xdr:nvSpPr>
      <xdr:spPr>
        <a:xfrm>
          <a:off x="0" y="0"/>
          <a:ext cx="933450" cy="825500"/>
        </a:xfrm>
        <a:prstGeom prst="ellipse">
          <a:avLst/>
        </a:prstGeom>
        <a:no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44</xdr:col>
      <xdr:colOff>0</xdr:colOff>
      <xdr:row>4</xdr:row>
      <xdr:rowOff>171449</xdr:rowOff>
    </xdr:from>
    <xdr:to>
      <xdr:col>67</xdr:col>
      <xdr:colOff>110491</xdr:colOff>
      <xdr:row>37</xdr:row>
      <xdr:rowOff>152399</xdr:rowOff>
    </xdr:to>
    <xdr:sp macro="" textlink="">
      <xdr:nvSpPr>
        <xdr:cNvPr id="4" name="textruta 3"/>
        <xdr:cNvSpPr txBox="1"/>
      </xdr:nvSpPr>
      <xdr:spPr>
        <a:xfrm>
          <a:off x="10810875" y="962024"/>
          <a:ext cx="4882516" cy="623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aseline="0"/>
            <a:t>Diverse noteringar</a:t>
          </a:r>
        </a:p>
        <a:p>
          <a:endParaRPr lang="sv-SE" sz="1100" baseline="0"/>
        </a:p>
      </xdr:txBody>
    </xdr:sp>
    <xdr:clientData/>
  </xdr:twoCellAnchor>
  <xdr:twoCellAnchor>
    <xdr:from>
      <xdr:col>0</xdr:col>
      <xdr:colOff>47625</xdr:colOff>
      <xdr:row>5</xdr:row>
      <xdr:rowOff>19050</xdr:rowOff>
    </xdr:from>
    <xdr:to>
      <xdr:col>37</xdr:col>
      <xdr:colOff>533400</xdr:colOff>
      <xdr:row>7</xdr:row>
      <xdr:rowOff>0</xdr:rowOff>
    </xdr:to>
    <xdr:sp macro="" textlink="">
      <xdr:nvSpPr>
        <xdr:cNvPr id="7" name="textruta 6"/>
        <xdr:cNvSpPr txBox="1"/>
      </xdr:nvSpPr>
      <xdr:spPr>
        <a:xfrm>
          <a:off x="47625" y="981075"/>
          <a:ext cx="864870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Syfte: Undersöka olika mellangrödors</a:t>
          </a:r>
          <a:r>
            <a:rPr lang="sv-SE" sz="1100" baseline="0"/>
            <a:t> potential i radhackad havre följd av höstvete utan tung bearbetning</a:t>
          </a:r>
        </a:p>
        <a:p>
          <a:endParaRPr lang="sv-SE" sz="1100"/>
        </a:p>
      </xdr:txBody>
    </xdr:sp>
    <xdr:clientData/>
  </xdr:twoCellAnchor>
  <xdr:twoCellAnchor editAs="oneCell">
    <xdr:from>
      <xdr:col>6</xdr:col>
      <xdr:colOff>0</xdr:colOff>
      <xdr:row>26</xdr:row>
      <xdr:rowOff>7620</xdr:rowOff>
    </xdr:from>
    <xdr:to>
      <xdr:col>27</xdr:col>
      <xdr:colOff>104775</xdr:colOff>
      <xdr:row>41</xdr:row>
      <xdr:rowOff>102870</xdr:rowOff>
    </xdr:to>
    <xdr:pic>
      <xdr:nvPicPr>
        <xdr:cNvPr id="8" name="Bildobjekt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5880" y="4602480"/>
          <a:ext cx="4791075" cy="3661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25</xdr:col>
      <xdr:colOff>68580</xdr:colOff>
      <xdr:row>24</xdr:row>
      <xdr:rowOff>22860</xdr:rowOff>
    </xdr:to>
    <xdr:pic>
      <xdr:nvPicPr>
        <xdr:cNvPr id="10" name="Bildobjekt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76400"/>
          <a:ext cx="563880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157655</xdr:colOff>
      <xdr:row>34</xdr:row>
      <xdr:rowOff>98535</xdr:rowOff>
    </xdr:from>
    <xdr:to>
      <xdr:col>15</xdr:col>
      <xdr:colOff>164224</xdr:colOff>
      <xdr:row>38</xdr:row>
      <xdr:rowOff>13138</xdr:rowOff>
    </xdr:to>
    <xdr:cxnSp macro="">
      <xdr:nvCxnSpPr>
        <xdr:cNvPr id="17" name="Rak pilkoppling 16"/>
        <xdr:cNvCxnSpPr/>
      </xdr:nvCxnSpPr>
      <xdr:spPr>
        <a:xfrm flipH="1">
          <a:off x="9587405" y="12004785"/>
          <a:ext cx="6569" cy="800428"/>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137949</xdr:colOff>
      <xdr:row>35</xdr:row>
      <xdr:rowOff>157655</xdr:rowOff>
    </xdr:from>
    <xdr:to>
      <xdr:col>15</xdr:col>
      <xdr:colOff>144517</xdr:colOff>
      <xdr:row>37</xdr:row>
      <xdr:rowOff>6569</xdr:rowOff>
    </xdr:to>
    <xdr:sp macro="" textlink="">
      <xdr:nvSpPr>
        <xdr:cNvPr id="18" name="textruta 17"/>
        <xdr:cNvSpPr txBox="1"/>
      </xdr:nvSpPr>
      <xdr:spPr>
        <a:xfrm>
          <a:off x="9129549" y="12263930"/>
          <a:ext cx="444718" cy="2299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177362</xdr:colOff>
      <xdr:row>30</xdr:row>
      <xdr:rowOff>78826</xdr:rowOff>
    </xdr:from>
    <xdr:to>
      <xdr:col>15</xdr:col>
      <xdr:colOff>177363</xdr:colOff>
      <xdr:row>34</xdr:row>
      <xdr:rowOff>91966</xdr:rowOff>
    </xdr:to>
    <xdr:cxnSp macro="">
      <xdr:nvCxnSpPr>
        <xdr:cNvPr id="19" name="Rak pilkoppling 18"/>
        <xdr:cNvCxnSpPr/>
      </xdr:nvCxnSpPr>
      <xdr:spPr>
        <a:xfrm flipH="1">
          <a:off x="9607112" y="11184976"/>
          <a:ext cx="1" cy="813240"/>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151086</xdr:colOff>
      <xdr:row>31</xdr:row>
      <xdr:rowOff>137946</xdr:rowOff>
    </xdr:from>
    <xdr:to>
      <xdr:col>15</xdr:col>
      <xdr:colOff>157654</xdr:colOff>
      <xdr:row>32</xdr:row>
      <xdr:rowOff>177360</xdr:rowOff>
    </xdr:to>
    <xdr:sp macro="" textlink="">
      <xdr:nvSpPr>
        <xdr:cNvPr id="20" name="textruta 19"/>
        <xdr:cNvSpPr txBox="1"/>
      </xdr:nvSpPr>
      <xdr:spPr>
        <a:xfrm>
          <a:off x="9142686" y="11453646"/>
          <a:ext cx="444718" cy="2394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177362</xdr:colOff>
      <xdr:row>26</xdr:row>
      <xdr:rowOff>59118</xdr:rowOff>
    </xdr:from>
    <xdr:to>
      <xdr:col>15</xdr:col>
      <xdr:colOff>177363</xdr:colOff>
      <xdr:row>30</xdr:row>
      <xdr:rowOff>72258</xdr:rowOff>
    </xdr:to>
    <xdr:cxnSp macro="">
      <xdr:nvCxnSpPr>
        <xdr:cNvPr id="21" name="Rak pilkoppling 20"/>
        <xdr:cNvCxnSpPr/>
      </xdr:nvCxnSpPr>
      <xdr:spPr>
        <a:xfrm flipH="1">
          <a:off x="9607112" y="10374693"/>
          <a:ext cx="1" cy="803715"/>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151086</xdr:colOff>
      <xdr:row>27</xdr:row>
      <xdr:rowOff>118238</xdr:rowOff>
    </xdr:from>
    <xdr:to>
      <xdr:col>15</xdr:col>
      <xdr:colOff>157654</xdr:colOff>
      <xdr:row>28</xdr:row>
      <xdr:rowOff>157652</xdr:rowOff>
    </xdr:to>
    <xdr:sp macro="" textlink="">
      <xdr:nvSpPr>
        <xdr:cNvPr id="22" name="textruta 21"/>
        <xdr:cNvSpPr txBox="1"/>
      </xdr:nvSpPr>
      <xdr:spPr>
        <a:xfrm>
          <a:off x="9142686" y="10633838"/>
          <a:ext cx="444718" cy="2394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170793</xdr:colOff>
      <xdr:row>23</xdr:row>
      <xdr:rowOff>0</xdr:rowOff>
    </xdr:from>
    <xdr:to>
      <xdr:col>15</xdr:col>
      <xdr:colOff>170794</xdr:colOff>
      <xdr:row>26</xdr:row>
      <xdr:rowOff>91967</xdr:rowOff>
    </xdr:to>
    <xdr:cxnSp macro="">
      <xdr:nvCxnSpPr>
        <xdr:cNvPr id="23" name="Rak pilkoppling 22"/>
        <xdr:cNvCxnSpPr/>
      </xdr:nvCxnSpPr>
      <xdr:spPr>
        <a:xfrm flipH="1">
          <a:off x="9600543" y="9629775"/>
          <a:ext cx="1" cy="777767"/>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144517</xdr:colOff>
      <xdr:row>23</xdr:row>
      <xdr:rowOff>249620</xdr:rowOff>
    </xdr:from>
    <xdr:to>
      <xdr:col>15</xdr:col>
      <xdr:colOff>151085</xdr:colOff>
      <xdr:row>24</xdr:row>
      <xdr:rowOff>177361</xdr:rowOff>
    </xdr:to>
    <xdr:sp macro="" textlink="">
      <xdr:nvSpPr>
        <xdr:cNvPr id="24" name="textruta 23"/>
        <xdr:cNvSpPr txBox="1"/>
      </xdr:nvSpPr>
      <xdr:spPr>
        <a:xfrm>
          <a:off x="9136117" y="9879395"/>
          <a:ext cx="444718" cy="23254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19</xdr:col>
      <xdr:colOff>24768</xdr:colOff>
      <xdr:row>22</xdr:row>
      <xdr:rowOff>175259</xdr:rowOff>
    </xdr:from>
    <xdr:to>
      <xdr:col>20</xdr:col>
      <xdr:colOff>0</xdr:colOff>
      <xdr:row>37</xdr:row>
      <xdr:rowOff>303847</xdr:rowOff>
    </xdr:to>
    <xdr:sp macro="" textlink="">
      <xdr:nvSpPr>
        <xdr:cNvPr id="25" name="textruta 24"/>
        <xdr:cNvSpPr txBox="1"/>
      </xdr:nvSpPr>
      <xdr:spPr>
        <a:xfrm rot="16200000">
          <a:off x="8982553" y="11077099"/>
          <a:ext cx="3176588" cy="251457"/>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samt Testyta</a:t>
          </a:r>
          <a:endPar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15</xdr:col>
      <xdr:colOff>213362</xdr:colOff>
      <xdr:row>22</xdr:row>
      <xdr:rowOff>175260</xdr:rowOff>
    </xdr:from>
    <xdr:to>
      <xdr:col>16</xdr:col>
      <xdr:colOff>205744</xdr:colOff>
      <xdr:row>37</xdr:row>
      <xdr:rowOff>303848</xdr:rowOff>
    </xdr:to>
    <xdr:sp macro="" textlink="">
      <xdr:nvSpPr>
        <xdr:cNvPr id="26" name="textruta 25"/>
        <xdr:cNvSpPr txBox="1"/>
      </xdr:nvSpPr>
      <xdr:spPr>
        <a:xfrm rot="16200000">
          <a:off x="8160547" y="11097100"/>
          <a:ext cx="3176588" cy="211457"/>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rPr>
            <a:t>F</a:t>
          </a: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lytspår samt Testyta</a:t>
          </a:r>
        </a:p>
      </xdr:txBody>
    </xdr:sp>
    <xdr:clientData/>
  </xdr:twoCellAnchor>
  <xdr:twoCellAnchor>
    <xdr:from>
      <xdr:col>22</xdr:col>
      <xdr:colOff>34290</xdr:colOff>
      <xdr:row>22</xdr:row>
      <xdr:rowOff>182880</xdr:rowOff>
    </xdr:from>
    <xdr:to>
      <xdr:col>22</xdr:col>
      <xdr:colOff>213360</xdr:colOff>
      <xdr:row>38</xdr:row>
      <xdr:rowOff>6668</xdr:rowOff>
    </xdr:to>
    <xdr:sp macro="" textlink="">
      <xdr:nvSpPr>
        <xdr:cNvPr id="27" name="textruta 26"/>
        <xdr:cNvSpPr txBox="1"/>
      </xdr:nvSpPr>
      <xdr:spPr>
        <a:xfrm rot="16200000">
          <a:off x="9784556" y="11120914"/>
          <a:ext cx="3176588" cy="179070"/>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samt Testyta</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25</xdr:col>
      <xdr:colOff>38100</xdr:colOff>
      <xdr:row>22</xdr:row>
      <xdr:rowOff>190500</xdr:rowOff>
    </xdr:from>
    <xdr:to>
      <xdr:col>25</xdr:col>
      <xdr:colOff>241935</xdr:colOff>
      <xdr:row>38</xdr:row>
      <xdr:rowOff>16193</xdr:rowOff>
    </xdr:to>
    <xdr:sp macro="" textlink="">
      <xdr:nvSpPr>
        <xdr:cNvPr id="28" name="textruta 27"/>
        <xdr:cNvSpPr txBox="1"/>
      </xdr:nvSpPr>
      <xdr:spPr>
        <a:xfrm rot="16200000">
          <a:off x="10647521" y="11117104"/>
          <a:ext cx="3178493" cy="203835"/>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samt testyta</a:t>
          </a:r>
        </a:p>
      </xdr:txBody>
    </xdr:sp>
    <xdr:clientData/>
  </xdr:twoCellAnchor>
  <xdr:twoCellAnchor>
    <xdr:from>
      <xdr:col>26</xdr:col>
      <xdr:colOff>30480</xdr:colOff>
      <xdr:row>23</xdr:row>
      <xdr:rowOff>15239</xdr:rowOff>
    </xdr:from>
    <xdr:to>
      <xdr:col>26</xdr:col>
      <xdr:colOff>205740</xdr:colOff>
      <xdr:row>38</xdr:row>
      <xdr:rowOff>8572</xdr:rowOff>
    </xdr:to>
    <xdr:sp macro="" textlink="">
      <xdr:nvSpPr>
        <xdr:cNvPr id="29" name="textruta 28"/>
        <xdr:cNvSpPr txBox="1"/>
      </xdr:nvSpPr>
      <xdr:spPr>
        <a:xfrm rot="16200000">
          <a:off x="10913268" y="11135201"/>
          <a:ext cx="3155633" cy="175260"/>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Testyta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15</xdr:col>
      <xdr:colOff>157655</xdr:colOff>
      <xdr:row>92</xdr:row>
      <xdr:rowOff>98535</xdr:rowOff>
    </xdr:from>
    <xdr:to>
      <xdr:col>15</xdr:col>
      <xdr:colOff>164224</xdr:colOff>
      <xdr:row>96</xdr:row>
      <xdr:rowOff>13138</xdr:rowOff>
    </xdr:to>
    <xdr:cxnSp macro="">
      <xdr:nvCxnSpPr>
        <xdr:cNvPr id="15" name="Rak pilkoppling 14"/>
        <xdr:cNvCxnSpPr/>
      </xdr:nvCxnSpPr>
      <xdr:spPr>
        <a:xfrm flipH="1">
          <a:off x="8139605" y="8070960"/>
          <a:ext cx="6569" cy="790903"/>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137949</xdr:colOff>
      <xdr:row>93</xdr:row>
      <xdr:rowOff>157655</xdr:rowOff>
    </xdr:from>
    <xdr:to>
      <xdr:col>15</xdr:col>
      <xdr:colOff>144517</xdr:colOff>
      <xdr:row>95</xdr:row>
      <xdr:rowOff>6569</xdr:rowOff>
    </xdr:to>
    <xdr:sp macro="" textlink="">
      <xdr:nvSpPr>
        <xdr:cNvPr id="16" name="textruta 15"/>
        <xdr:cNvSpPr txBox="1"/>
      </xdr:nvSpPr>
      <xdr:spPr>
        <a:xfrm>
          <a:off x="7681749" y="8320580"/>
          <a:ext cx="444718" cy="2299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177362</xdr:colOff>
      <xdr:row>88</xdr:row>
      <xdr:rowOff>78826</xdr:rowOff>
    </xdr:from>
    <xdr:to>
      <xdr:col>15</xdr:col>
      <xdr:colOff>177363</xdr:colOff>
      <xdr:row>92</xdr:row>
      <xdr:rowOff>91966</xdr:rowOff>
    </xdr:to>
    <xdr:cxnSp macro="">
      <xdr:nvCxnSpPr>
        <xdr:cNvPr id="30" name="Rak pilkoppling 29"/>
        <xdr:cNvCxnSpPr/>
      </xdr:nvCxnSpPr>
      <xdr:spPr>
        <a:xfrm flipH="1">
          <a:off x="8159312" y="7289251"/>
          <a:ext cx="1" cy="775140"/>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151086</xdr:colOff>
      <xdr:row>89</xdr:row>
      <xdr:rowOff>137946</xdr:rowOff>
    </xdr:from>
    <xdr:to>
      <xdr:col>15</xdr:col>
      <xdr:colOff>157654</xdr:colOff>
      <xdr:row>90</xdr:row>
      <xdr:rowOff>177360</xdr:rowOff>
    </xdr:to>
    <xdr:sp macro="" textlink="">
      <xdr:nvSpPr>
        <xdr:cNvPr id="31" name="textruta 30"/>
        <xdr:cNvSpPr txBox="1"/>
      </xdr:nvSpPr>
      <xdr:spPr>
        <a:xfrm>
          <a:off x="7694886" y="7538871"/>
          <a:ext cx="444718" cy="2299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177362</xdr:colOff>
      <xdr:row>84</xdr:row>
      <xdr:rowOff>59118</xdr:rowOff>
    </xdr:from>
    <xdr:to>
      <xdr:col>15</xdr:col>
      <xdr:colOff>177363</xdr:colOff>
      <xdr:row>88</xdr:row>
      <xdr:rowOff>72258</xdr:rowOff>
    </xdr:to>
    <xdr:cxnSp macro="">
      <xdr:nvCxnSpPr>
        <xdr:cNvPr id="32" name="Rak pilkoppling 31"/>
        <xdr:cNvCxnSpPr/>
      </xdr:nvCxnSpPr>
      <xdr:spPr>
        <a:xfrm flipH="1">
          <a:off x="8159312" y="6507543"/>
          <a:ext cx="1" cy="775140"/>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151086</xdr:colOff>
      <xdr:row>85</xdr:row>
      <xdr:rowOff>118238</xdr:rowOff>
    </xdr:from>
    <xdr:to>
      <xdr:col>15</xdr:col>
      <xdr:colOff>157654</xdr:colOff>
      <xdr:row>86</xdr:row>
      <xdr:rowOff>157652</xdr:rowOff>
    </xdr:to>
    <xdr:sp macro="" textlink="">
      <xdr:nvSpPr>
        <xdr:cNvPr id="33" name="textruta 32"/>
        <xdr:cNvSpPr txBox="1"/>
      </xdr:nvSpPr>
      <xdr:spPr>
        <a:xfrm>
          <a:off x="7694886" y="6757163"/>
          <a:ext cx="444718" cy="22991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15</xdr:col>
      <xdr:colOff>170793</xdr:colOff>
      <xdr:row>81</xdr:row>
      <xdr:rowOff>0</xdr:rowOff>
    </xdr:from>
    <xdr:to>
      <xdr:col>15</xdr:col>
      <xdr:colOff>170794</xdr:colOff>
      <xdr:row>84</xdr:row>
      <xdr:rowOff>91967</xdr:rowOff>
    </xdr:to>
    <xdr:cxnSp macro="">
      <xdr:nvCxnSpPr>
        <xdr:cNvPr id="34" name="Rak pilkoppling 33"/>
        <xdr:cNvCxnSpPr/>
      </xdr:nvCxnSpPr>
      <xdr:spPr>
        <a:xfrm flipH="1">
          <a:off x="8152743" y="5762625"/>
          <a:ext cx="1" cy="777767"/>
        </a:xfrm>
        <a:prstGeom prst="straightConnector1">
          <a:avLst/>
        </a:prstGeom>
        <a:noFill/>
        <a:ln w="9525" cap="flat" cmpd="sng" algn="ctr">
          <a:solidFill>
            <a:srgbClr val="4F81BD">
              <a:shade val="95000"/>
              <a:satMod val="105000"/>
            </a:srgbClr>
          </a:solidFill>
          <a:prstDash val="solid"/>
          <a:headEnd type="triangle"/>
          <a:tailEnd type="triangle"/>
        </a:ln>
        <a:effectLst/>
      </xdr:spPr>
    </xdr:cxnSp>
    <xdr:clientData/>
  </xdr:twoCellAnchor>
  <xdr:twoCellAnchor>
    <xdr:from>
      <xdr:col>13</xdr:col>
      <xdr:colOff>144517</xdr:colOff>
      <xdr:row>81</xdr:row>
      <xdr:rowOff>249620</xdr:rowOff>
    </xdr:from>
    <xdr:to>
      <xdr:col>15</xdr:col>
      <xdr:colOff>151085</xdr:colOff>
      <xdr:row>82</xdr:row>
      <xdr:rowOff>177361</xdr:rowOff>
    </xdr:to>
    <xdr:sp macro="" textlink="">
      <xdr:nvSpPr>
        <xdr:cNvPr id="35" name="textruta 34"/>
        <xdr:cNvSpPr txBox="1"/>
      </xdr:nvSpPr>
      <xdr:spPr>
        <a:xfrm>
          <a:off x="7688317" y="6012245"/>
          <a:ext cx="444718" cy="23254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50 m</a:t>
          </a:r>
        </a:p>
      </xdr:txBody>
    </xdr:sp>
    <xdr:clientData/>
  </xdr:twoCellAnchor>
  <xdr:twoCellAnchor>
    <xdr:from>
      <xdr:col>19</xdr:col>
      <xdr:colOff>24768</xdr:colOff>
      <xdr:row>80</xdr:row>
      <xdr:rowOff>175259</xdr:rowOff>
    </xdr:from>
    <xdr:to>
      <xdr:col>20</xdr:col>
      <xdr:colOff>0</xdr:colOff>
      <xdr:row>95</xdr:row>
      <xdr:rowOff>303847</xdr:rowOff>
    </xdr:to>
    <xdr:sp macro="" textlink="">
      <xdr:nvSpPr>
        <xdr:cNvPr id="36" name="textruta 35"/>
        <xdr:cNvSpPr txBox="1"/>
      </xdr:nvSpPr>
      <xdr:spPr>
        <a:xfrm rot="16200000">
          <a:off x="7572853" y="7171849"/>
          <a:ext cx="3100388" cy="251457"/>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år 2 samt Testyta: pers.+spärrklöver i havreraden (Ab)</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15</xdr:col>
      <xdr:colOff>213362</xdr:colOff>
      <xdr:row>80</xdr:row>
      <xdr:rowOff>175260</xdr:rowOff>
    </xdr:from>
    <xdr:to>
      <xdr:col>16</xdr:col>
      <xdr:colOff>205744</xdr:colOff>
      <xdr:row>95</xdr:row>
      <xdr:rowOff>303848</xdr:rowOff>
    </xdr:to>
    <xdr:sp macro="" textlink="">
      <xdr:nvSpPr>
        <xdr:cNvPr id="37" name="textruta 36"/>
        <xdr:cNvSpPr txBox="1"/>
      </xdr:nvSpPr>
      <xdr:spPr>
        <a:xfrm rot="16200000">
          <a:off x="6750847" y="7191850"/>
          <a:ext cx="3100388" cy="211457"/>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rPr>
            <a:t>F</a:t>
          </a: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lytspår samt Testyta: Perenn klöver mellan havrerad (som Bd)</a:t>
          </a:r>
        </a:p>
      </xdr:txBody>
    </xdr:sp>
    <xdr:clientData/>
  </xdr:twoCellAnchor>
  <xdr:twoCellAnchor>
    <xdr:from>
      <xdr:col>22</xdr:col>
      <xdr:colOff>34290</xdr:colOff>
      <xdr:row>80</xdr:row>
      <xdr:rowOff>182880</xdr:rowOff>
    </xdr:from>
    <xdr:to>
      <xdr:col>22</xdr:col>
      <xdr:colOff>213360</xdr:colOff>
      <xdr:row>96</xdr:row>
      <xdr:rowOff>6668</xdr:rowOff>
    </xdr:to>
    <xdr:sp macro="" textlink="">
      <xdr:nvSpPr>
        <xdr:cNvPr id="38" name="textruta 37"/>
        <xdr:cNvSpPr txBox="1"/>
      </xdr:nvSpPr>
      <xdr:spPr>
        <a:xfrm rot="16200000">
          <a:off x="8374856" y="7215664"/>
          <a:ext cx="3100388" cy="179070"/>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år 2 samt Testyta: Perenn </a:t>
          </a: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klöver</a:t>
          </a:r>
          <a:r>
            <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rPr>
            <a:t> i h</a:t>
          </a: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avreraden (Ad)</a:t>
          </a:r>
          <a:endPar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0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25</xdr:col>
      <xdr:colOff>38100</xdr:colOff>
      <xdr:row>80</xdr:row>
      <xdr:rowOff>190500</xdr:rowOff>
    </xdr:from>
    <xdr:to>
      <xdr:col>25</xdr:col>
      <xdr:colOff>241935</xdr:colOff>
      <xdr:row>96</xdr:row>
      <xdr:rowOff>16193</xdr:rowOff>
    </xdr:to>
    <xdr:sp macro="" textlink="">
      <xdr:nvSpPr>
        <xdr:cNvPr id="39" name="textruta 38"/>
        <xdr:cNvSpPr txBox="1"/>
      </xdr:nvSpPr>
      <xdr:spPr>
        <a:xfrm rot="16200000">
          <a:off x="9237821" y="7211854"/>
          <a:ext cx="3102293" cy="203835"/>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Flytspår år 2 samt Testyta: pers.+spärrklöver mellan havrer.(Bb)</a:t>
          </a:r>
        </a:p>
      </xdr:txBody>
    </xdr:sp>
    <xdr:clientData/>
  </xdr:twoCellAnchor>
  <xdr:twoCellAnchor>
    <xdr:from>
      <xdr:col>26</xdr:col>
      <xdr:colOff>30480</xdr:colOff>
      <xdr:row>81</xdr:row>
      <xdr:rowOff>15239</xdr:rowOff>
    </xdr:from>
    <xdr:to>
      <xdr:col>26</xdr:col>
      <xdr:colOff>205740</xdr:colOff>
      <xdr:row>96</xdr:row>
      <xdr:rowOff>8572</xdr:rowOff>
    </xdr:to>
    <xdr:sp macro="" textlink="">
      <xdr:nvSpPr>
        <xdr:cNvPr id="40" name="textruta 39"/>
        <xdr:cNvSpPr txBox="1"/>
      </xdr:nvSpPr>
      <xdr:spPr>
        <a:xfrm rot="16200000">
          <a:off x="9503568" y="7229951"/>
          <a:ext cx="3079433" cy="175260"/>
        </a:xfrm>
        <a:prstGeom prst="rect">
          <a:avLst/>
        </a:prstGeom>
        <a:solidFill>
          <a:sysClr val="window" lastClr="FFFFFF">
            <a:lumMod val="50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900" b="0" i="0" u="none" strike="noStrike" kern="0" cap="none" spc="0" normalizeH="0" baseline="0" noProof="0">
              <a:ln>
                <a:noFill/>
              </a:ln>
              <a:solidFill>
                <a:sysClr val="windowText" lastClr="000000"/>
              </a:solidFill>
              <a:effectLst/>
              <a:uLnTx/>
              <a:uFillTx/>
              <a:latin typeface="Calibri" panose="020F0502020204030204"/>
              <a:ea typeface="+mn-ea"/>
              <a:cs typeface="+mn-cs"/>
            </a:rPr>
            <a:t>Testyta: pers.+spärrklöver mellan havreraderna.(Bb)</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463550</xdr:colOff>
      <xdr:row>1</xdr:row>
      <xdr:rowOff>263524</xdr:rowOff>
    </xdr:from>
    <xdr:to>
      <xdr:col>15</xdr:col>
      <xdr:colOff>442500</xdr:colOff>
      <xdr:row>42</xdr:row>
      <xdr:rowOff>119399</xdr:rowOff>
    </xdr:to>
    <xdr:pic>
      <xdr:nvPicPr>
        <xdr:cNvPr id="2" name="Bildobjekt 1"/>
        <xdr:cNvPicPr>
          <a:picLocks noChangeAspect="1"/>
        </xdr:cNvPicPr>
      </xdr:nvPicPr>
      <xdr:blipFill rotWithShape="1">
        <a:blip xmlns:r="http://schemas.openxmlformats.org/officeDocument/2006/relationships" r:embed="rId1"/>
        <a:srcRect l="35838" t="19050" b="-286"/>
        <a:stretch/>
      </xdr:blipFill>
      <xdr:spPr>
        <a:xfrm>
          <a:off x="463550" y="463549"/>
          <a:ext cx="10265950" cy="8123575"/>
        </a:xfrm>
        <a:prstGeom prst="rect">
          <a:avLst/>
        </a:prstGeom>
      </xdr:spPr>
    </xdr:pic>
    <xdr:clientData/>
  </xdr:twoCellAnchor>
  <xdr:twoCellAnchor>
    <xdr:from>
      <xdr:col>7</xdr:col>
      <xdr:colOff>361950</xdr:colOff>
      <xdr:row>10</xdr:row>
      <xdr:rowOff>165100</xdr:rowOff>
    </xdr:from>
    <xdr:to>
      <xdr:col>8</xdr:col>
      <xdr:colOff>9525</xdr:colOff>
      <xdr:row>13</xdr:row>
      <xdr:rowOff>63500</xdr:rowOff>
    </xdr:to>
    <xdr:cxnSp macro="">
      <xdr:nvCxnSpPr>
        <xdr:cNvPr id="3" name="Rak pilkoppling 2"/>
        <xdr:cNvCxnSpPr/>
      </xdr:nvCxnSpPr>
      <xdr:spPr>
        <a:xfrm flipH="1">
          <a:off x="5140325" y="2292350"/>
          <a:ext cx="330200" cy="517525"/>
        </a:xfrm>
        <a:prstGeom prst="straightConnector1">
          <a:avLst/>
        </a:prstGeom>
        <a:ln w="635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542924</xdr:colOff>
      <xdr:row>10</xdr:row>
      <xdr:rowOff>114301</xdr:rowOff>
    </xdr:from>
    <xdr:to>
      <xdr:col>9</xdr:col>
      <xdr:colOff>380999</xdr:colOff>
      <xdr:row>12</xdr:row>
      <xdr:rowOff>152401</xdr:rowOff>
    </xdr:to>
    <xdr:sp macro="" textlink="">
      <xdr:nvSpPr>
        <xdr:cNvPr id="4" name="textruta 3"/>
        <xdr:cNvSpPr txBox="1"/>
      </xdr:nvSpPr>
      <xdr:spPr>
        <a:xfrm>
          <a:off x="5343524" y="2181226"/>
          <a:ext cx="1209675" cy="4381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100" b="0" cap="none" spc="0">
              <a:ln w="0"/>
              <a:solidFill>
                <a:schemeClr val="tx1"/>
              </a:solidFill>
              <a:effectLst>
                <a:outerShdw blurRad="38100" dist="19050" dir="2700000" algn="tl" rotWithShape="0">
                  <a:schemeClr val="dk1">
                    <a:alpha val="40000"/>
                  </a:schemeClr>
                </a:outerShdw>
              </a:effectLst>
            </a:rPr>
            <a:t>Kasserat</a:t>
          </a:r>
          <a:r>
            <a:rPr lang="sv-SE" sz="1100" b="0" cap="none" spc="0" baseline="0">
              <a:ln w="0"/>
              <a:solidFill>
                <a:schemeClr val="tx1"/>
              </a:solidFill>
              <a:effectLst>
                <a:outerShdw blurRad="38100" dist="19050" dir="2700000" algn="tl" rotWithShape="0">
                  <a:schemeClr val="dk1">
                    <a:alpha val="40000"/>
                  </a:schemeClr>
                </a:outerShdw>
              </a:effectLst>
            </a:rPr>
            <a:t> fält en ök JM 2017 04 21</a:t>
          </a:r>
          <a:endParaRPr lang="sv-S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130175</xdr:colOff>
      <xdr:row>8</xdr:row>
      <xdr:rowOff>44448</xdr:rowOff>
    </xdr:from>
    <xdr:to>
      <xdr:col>7</xdr:col>
      <xdr:colOff>463550</xdr:colOff>
      <xdr:row>10</xdr:row>
      <xdr:rowOff>149223</xdr:rowOff>
    </xdr:to>
    <xdr:cxnSp macro="">
      <xdr:nvCxnSpPr>
        <xdr:cNvPr id="8" name="Rak pilkoppling 7"/>
        <xdr:cNvCxnSpPr/>
      </xdr:nvCxnSpPr>
      <xdr:spPr>
        <a:xfrm flipH="1">
          <a:off x="4930775" y="1711323"/>
          <a:ext cx="333375" cy="504825"/>
        </a:xfrm>
        <a:prstGeom prst="straightConnector1">
          <a:avLst/>
        </a:prstGeom>
        <a:ln w="635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311149</xdr:colOff>
      <xdr:row>7</xdr:row>
      <xdr:rowOff>120649</xdr:rowOff>
    </xdr:from>
    <xdr:to>
      <xdr:col>9</xdr:col>
      <xdr:colOff>149224</xdr:colOff>
      <xdr:row>9</xdr:row>
      <xdr:rowOff>158749</xdr:rowOff>
    </xdr:to>
    <xdr:sp macro="" textlink="">
      <xdr:nvSpPr>
        <xdr:cNvPr id="9" name="textruta 8"/>
        <xdr:cNvSpPr txBox="1"/>
      </xdr:nvSpPr>
      <xdr:spPr>
        <a:xfrm>
          <a:off x="5111749" y="1587499"/>
          <a:ext cx="1209675" cy="4381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100" b="0" cap="none" spc="0">
              <a:ln w="0"/>
              <a:solidFill>
                <a:srgbClr val="FF0000"/>
              </a:solidFill>
              <a:effectLst>
                <a:outerShdw blurRad="38100" dist="19050" dir="2700000" algn="tl" rotWithShape="0">
                  <a:schemeClr val="dk1">
                    <a:alpha val="40000"/>
                  </a:schemeClr>
                </a:outerShdw>
              </a:effectLst>
            </a:rPr>
            <a:t>Nytt fält </a:t>
          </a:r>
          <a:r>
            <a:rPr lang="sv-SE" sz="1100" b="0" cap="none" spc="0" baseline="0">
              <a:ln w="0"/>
              <a:solidFill>
                <a:srgbClr val="FF0000"/>
              </a:solidFill>
              <a:effectLst>
                <a:outerShdw blurRad="38100" dist="19050" dir="2700000" algn="tl" rotWithShape="0">
                  <a:schemeClr val="dk1">
                    <a:alpha val="40000"/>
                  </a:schemeClr>
                </a:outerShdw>
              </a:effectLst>
            </a:rPr>
            <a:t> en ök JM 2017 04 21</a:t>
          </a:r>
          <a:endParaRPr lang="sv-SE" sz="11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6</xdr:col>
      <xdr:colOff>485775</xdr:colOff>
      <xdr:row>8</xdr:row>
      <xdr:rowOff>152400</xdr:rowOff>
    </xdr:from>
    <xdr:to>
      <xdr:col>7</xdr:col>
      <xdr:colOff>9525</xdr:colOff>
      <xdr:row>9</xdr:row>
      <xdr:rowOff>38100</xdr:rowOff>
    </xdr:to>
    <xdr:cxnSp macro="">
      <xdr:nvCxnSpPr>
        <xdr:cNvPr id="15" name="Rak koppling 14"/>
        <xdr:cNvCxnSpPr/>
      </xdr:nvCxnSpPr>
      <xdr:spPr>
        <a:xfrm flipV="1">
          <a:off x="4600575" y="1819275"/>
          <a:ext cx="209550" cy="857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8</xdr:row>
      <xdr:rowOff>133350</xdr:rowOff>
    </xdr:from>
    <xdr:to>
      <xdr:col>7</xdr:col>
      <xdr:colOff>244475</xdr:colOff>
      <xdr:row>11</xdr:row>
      <xdr:rowOff>15875</xdr:rowOff>
    </xdr:to>
    <xdr:cxnSp macro="">
      <xdr:nvCxnSpPr>
        <xdr:cNvPr id="16" name="Rak koppling 15"/>
        <xdr:cNvCxnSpPr/>
      </xdr:nvCxnSpPr>
      <xdr:spPr>
        <a:xfrm flipH="1" flipV="1">
          <a:off x="4848225" y="1800225"/>
          <a:ext cx="196850" cy="4826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625475</xdr:colOff>
      <xdr:row>11</xdr:row>
      <xdr:rowOff>19050</xdr:rowOff>
    </xdr:from>
    <xdr:to>
      <xdr:col>7</xdr:col>
      <xdr:colOff>285750</xdr:colOff>
      <xdr:row>11</xdr:row>
      <xdr:rowOff>149225</xdr:rowOff>
    </xdr:to>
    <xdr:cxnSp macro="">
      <xdr:nvCxnSpPr>
        <xdr:cNvPr id="17" name="Rak koppling 16"/>
        <xdr:cNvCxnSpPr/>
      </xdr:nvCxnSpPr>
      <xdr:spPr>
        <a:xfrm flipV="1">
          <a:off x="4740275" y="2286000"/>
          <a:ext cx="346075" cy="1301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454025</xdr:colOff>
      <xdr:row>9</xdr:row>
      <xdr:rowOff>34924</xdr:rowOff>
    </xdr:from>
    <xdr:to>
      <xdr:col>6</xdr:col>
      <xdr:colOff>609600</xdr:colOff>
      <xdr:row>11</xdr:row>
      <xdr:rowOff>133350</xdr:rowOff>
    </xdr:to>
    <xdr:cxnSp macro="">
      <xdr:nvCxnSpPr>
        <xdr:cNvPr id="20" name="Rak koppling 19"/>
        <xdr:cNvCxnSpPr/>
      </xdr:nvCxnSpPr>
      <xdr:spPr>
        <a:xfrm flipH="1" flipV="1">
          <a:off x="4568825" y="1901824"/>
          <a:ext cx="155575" cy="49847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390525</xdr:colOff>
      <xdr:row>50</xdr:row>
      <xdr:rowOff>76200</xdr:rowOff>
    </xdr:from>
    <xdr:to>
      <xdr:col>9</xdr:col>
      <xdr:colOff>123825</xdr:colOff>
      <xdr:row>81</xdr:row>
      <xdr:rowOff>47625</xdr:rowOff>
    </xdr:to>
    <xdr:pic>
      <xdr:nvPicPr>
        <xdr:cNvPr id="22" name="Bildobjekt 21"/>
        <xdr:cNvPicPr>
          <a:picLocks noChangeAspect="1"/>
        </xdr:cNvPicPr>
      </xdr:nvPicPr>
      <xdr:blipFill rotWithShape="1">
        <a:blip xmlns:r="http://schemas.openxmlformats.org/officeDocument/2006/relationships" r:embed="rId2"/>
        <a:srcRect l="36314" t="13621" r="31063" b="24657"/>
        <a:stretch/>
      </xdr:blipFill>
      <xdr:spPr>
        <a:xfrm>
          <a:off x="1076325" y="10210800"/>
          <a:ext cx="5219700" cy="6172200"/>
        </a:xfrm>
        <a:prstGeom prst="rect">
          <a:avLst/>
        </a:prstGeom>
      </xdr:spPr>
    </xdr:pic>
    <xdr:clientData/>
  </xdr:twoCellAnchor>
  <xdr:twoCellAnchor>
    <xdr:from>
      <xdr:col>2</xdr:col>
      <xdr:colOff>457200</xdr:colOff>
      <xdr:row>57</xdr:row>
      <xdr:rowOff>133351</xdr:rowOff>
    </xdr:from>
    <xdr:to>
      <xdr:col>5</xdr:col>
      <xdr:colOff>219075</xdr:colOff>
      <xdr:row>58</xdr:row>
      <xdr:rowOff>114300</xdr:rowOff>
    </xdr:to>
    <xdr:cxnSp macro="">
      <xdr:nvCxnSpPr>
        <xdr:cNvPr id="23" name="Rak koppling 22"/>
        <xdr:cNvCxnSpPr/>
      </xdr:nvCxnSpPr>
      <xdr:spPr>
        <a:xfrm flipV="1">
          <a:off x="1828800" y="11668126"/>
          <a:ext cx="1819275" cy="18097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257175</xdr:colOff>
      <xdr:row>57</xdr:row>
      <xdr:rowOff>114300</xdr:rowOff>
    </xdr:from>
    <xdr:to>
      <xdr:col>7</xdr:col>
      <xdr:colOff>390525</xdr:colOff>
      <xdr:row>73</xdr:row>
      <xdr:rowOff>171450</xdr:rowOff>
    </xdr:to>
    <xdr:cxnSp macro="">
      <xdr:nvCxnSpPr>
        <xdr:cNvPr id="24" name="Rak koppling 23"/>
        <xdr:cNvCxnSpPr/>
      </xdr:nvCxnSpPr>
      <xdr:spPr>
        <a:xfrm flipH="1" flipV="1">
          <a:off x="3686175" y="11649075"/>
          <a:ext cx="1504950" cy="32575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600075</xdr:colOff>
      <xdr:row>74</xdr:row>
      <xdr:rowOff>9525</xdr:rowOff>
    </xdr:from>
    <xdr:to>
      <xdr:col>7</xdr:col>
      <xdr:colOff>381000</xdr:colOff>
      <xdr:row>79</xdr:row>
      <xdr:rowOff>0</xdr:rowOff>
    </xdr:to>
    <xdr:cxnSp macro="">
      <xdr:nvCxnSpPr>
        <xdr:cNvPr id="27" name="Rak koppling 26"/>
        <xdr:cNvCxnSpPr/>
      </xdr:nvCxnSpPr>
      <xdr:spPr>
        <a:xfrm flipV="1">
          <a:off x="2657475" y="14944725"/>
          <a:ext cx="2524125" cy="9906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76200</xdr:colOff>
      <xdr:row>71</xdr:row>
      <xdr:rowOff>47625</xdr:rowOff>
    </xdr:from>
    <xdr:to>
      <xdr:col>3</xdr:col>
      <xdr:colOff>628650</xdr:colOff>
      <xdr:row>78</xdr:row>
      <xdr:rowOff>171450</xdr:rowOff>
    </xdr:to>
    <xdr:cxnSp macro="">
      <xdr:nvCxnSpPr>
        <xdr:cNvPr id="29" name="Rak koppling 28"/>
        <xdr:cNvCxnSpPr/>
      </xdr:nvCxnSpPr>
      <xdr:spPr>
        <a:xfrm flipH="1" flipV="1">
          <a:off x="2133600" y="14382750"/>
          <a:ext cx="552450" cy="15240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476250</xdr:colOff>
      <xdr:row>58</xdr:row>
      <xdr:rowOff>142875</xdr:rowOff>
    </xdr:from>
    <xdr:to>
      <xdr:col>3</xdr:col>
      <xdr:colOff>76200</xdr:colOff>
      <xdr:row>71</xdr:row>
      <xdr:rowOff>38100</xdr:rowOff>
    </xdr:to>
    <xdr:cxnSp macro="">
      <xdr:nvCxnSpPr>
        <xdr:cNvPr id="31" name="Rak koppling 30"/>
        <xdr:cNvCxnSpPr/>
      </xdr:nvCxnSpPr>
      <xdr:spPr>
        <a:xfrm flipH="1" flipV="1">
          <a:off x="1847850" y="11877675"/>
          <a:ext cx="285750" cy="24955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50</xdr:row>
      <xdr:rowOff>180974</xdr:rowOff>
    </xdr:from>
    <xdr:to>
      <xdr:col>9</xdr:col>
      <xdr:colOff>19050</xdr:colOff>
      <xdr:row>62</xdr:row>
      <xdr:rowOff>38099</xdr:rowOff>
    </xdr:to>
    <xdr:sp macro="" textlink="">
      <xdr:nvSpPr>
        <xdr:cNvPr id="33" name="textruta 32"/>
        <xdr:cNvSpPr txBox="1"/>
      </xdr:nvSpPr>
      <xdr:spPr>
        <a:xfrm>
          <a:off x="4114800" y="10315574"/>
          <a:ext cx="2076450" cy="2257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Nytt fält, ca 10 ha. Gröda 2016: höstvete (första KRAV-godkända</a:t>
          </a:r>
          <a:r>
            <a:rPr lang="sv-SE" sz="1100" baseline="0"/>
            <a:t> grödan)</a:t>
          </a:r>
          <a:r>
            <a:rPr lang="sv-SE" sz="1100"/>
            <a:t>. Var tänkt gröngödsling 2017 men gröngödslingen flyttas till fältet vi först tänkt lägga försöket på. Prel. uppgift från Joel: ärter 2015</a:t>
          </a:r>
          <a:r>
            <a:rPr lang="sv-SE" sz="1100" baseline="0"/>
            <a:t> och  2014. har aldrig varit gröngödsling på fältet. Det hade det inte på det fält vi först tänkt lägga försöket på heller). Hans-Olof bedömer var på fältet försöket lämpligen placeras.</a:t>
          </a:r>
          <a:endParaRPr lang="sv-SE" sz="1100"/>
        </a:p>
      </xdr:txBody>
    </xdr:sp>
    <xdr:clientData/>
  </xdr:twoCellAnchor>
  <xdr:twoCellAnchor>
    <xdr:from>
      <xdr:col>6</xdr:col>
      <xdr:colOff>320675</xdr:colOff>
      <xdr:row>62</xdr:row>
      <xdr:rowOff>53974</xdr:rowOff>
    </xdr:from>
    <xdr:to>
      <xdr:col>6</xdr:col>
      <xdr:colOff>654050</xdr:colOff>
      <xdr:row>64</xdr:row>
      <xdr:rowOff>158749</xdr:rowOff>
    </xdr:to>
    <xdr:cxnSp macro="">
      <xdr:nvCxnSpPr>
        <xdr:cNvPr id="34" name="Rak pilkoppling 33"/>
        <xdr:cNvCxnSpPr/>
      </xdr:nvCxnSpPr>
      <xdr:spPr>
        <a:xfrm flipH="1">
          <a:off x="4435475" y="12588874"/>
          <a:ext cx="333375" cy="504825"/>
        </a:xfrm>
        <a:prstGeom prst="straightConnector1">
          <a:avLst/>
        </a:prstGeom>
        <a:ln w="635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oel@norraknastorp.s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85"/>
  <sheetViews>
    <sheetView tabSelected="1" topLeftCell="A25" zoomScaleNormal="100" zoomScaleSheetLayoutView="115" workbookViewId="0">
      <selection activeCell="Y72" sqref="Y72"/>
    </sheetView>
  </sheetViews>
  <sheetFormatPr defaultColWidth="2.375" defaultRowHeight="14.1" customHeight="1"/>
  <cols>
    <col min="1" max="7" width="2.875" customWidth="1"/>
    <col min="8" max="8" width="2.75" customWidth="1"/>
    <col min="9" max="9" width="3" customWidth="1"/>
    <col min="10" max="19" width="2.875" customWidth="1"/>
    <col min="20" max="20" width="2.5" customWidth="1"/>
    <col min="21" max="21" width="2.875" customWidth="1"/>
    <col min="22" max="22" width="3.375" customWidth="1"/>
    <col min="23" max="23" width="3.5" customWidth="1"/>
    <col min="24" max="34" width="2.875" customWidth="1"/>
    <col min="35" max="35" width="3.875" customWidth="1"/>
    <col min="36" max="37" width="2.875" customWidth="1"/>
    <col min="38" max="38" width="17.875" customWidth="1"/>
    <col min="41" max="41" width="12.125" customWidth="1"/>
    <col min="42" max="43" width="2.875" customWidth="1"/>
    <col min="44" max="44" width="2.75" customWidth="1"/>
    <col min="45" max="49" width="2.875" customWidth="1"/>
    <col min="50" max="50" width="4.375" customWidth="1"/>
    <col min="51" max="57" width="2.875" customWidth="1"/>
  </cols>
  <sheetData>
    <row r="1" spans="1:48" ht="21.95" customHeight="1" thickBot="1">
      <c r="A1" s="1"/>
      <c r="B1" s="2"/>
      <c r="C1" s="2"/>
      <c r="D1" s="2"/>
      <c r="E1" s="2"/>
      <c r="F1" s="3" t="s">
        <v>0</v>
      </c>
      <c r="G1" s="4"/>
      <c r="H1" s="4"/>
      <c r="I1" s="4"/>
      <c r="J1" s="4"/>
      <c r="K1" s="4"/>
      <c r="L1" s="5"/>
      <c r="M1" s="5"/>
      <c r="N1" s="5"/>
      <c r="O1" s="5"/>
      <c r="P1" s="5"/>
      <c r="Q1" s="5"/>
      <c r="R1" s="5"/>
      <c r="S1" s="5"/>
      <c r="T1" s="5"/>
      <c r="U1" s="5"/>
      <c r="V1" s="5"/>
      <c r="W1" s="5"/>
      <c r="X1" s="5"/>
      <c r="Y1" s="5"/>
      <c r="Z1" s="5"/>
      <c r="AA1" s="5"/>
      <c r="AB1" s="5"/>
      <c r="AC1" s="5"/>
      <c r="AO1" s="6"/>
    </row>
    <row r="2" spans="1:48" ht="14.1" customHeight="1">
      <c r="A2" s="1"/>
      <c r="B2" s="2"/>
      <c r="C2" s="2"/>
      <c r="D2" s="2"/>
      <c r="E2" s="2"/>
      <c r="F2" s="7" t="s">
        <v>1</v>
      </c>
      <c r="G2" s="8"/>
      <c r="H2" s="8"/>
      <c r="I2" s="8"/>
      <c r="J2" s="8"/>
      <c r="K2" s="8"/>
      <c r="L2" s="9"/>
      <c r="M2" s="9"/>
      <c r="N2" s="9"/>
      <c r="O2" s="9"/>
      <c r="P2" s="9"/>
      <c r="Q2" s="9"/>
      <c r="R2" s="10"/>
      <c r="S2" s="11" t="s">
        <v>2</v>
      </c>
      <c r="T2" s="12"/>
      <c r="U2" s="12"/>
      <c r="V2" s="13"/>
      <c r="W2" s="11" t="s">
        <v>3</v>
      </c>
      <c r="X2" s="12"/>
      <c r="Y2" s="12"/>
      <c r="Z2" s="12"/>
      <c r="AA2" s="13"/>
      <c r="AB2" s="14" t="s">
        <v>4</v>
      </c>
      <c r="AC2" s="12"/>
      <c r="AD2" s="15"/>
      <c r="AE2" s="15"/>
      <c r="AF2" s="15"/>
      <c r="AG2" s="15"/>
      <c r="AH2" s="15"/>
      <c r="AI2" s="15" t="s">
        <v>5</v>
      </c>
      <c r="AJ2" s="15"/>
      <c r="AK2" s="15"/>
      <c r="AL2" s="16"/>
      <c r="AO2" s="6"/>
    </row>
    <row r="3" spans="1:48" ht="14.1" customHeight="1">
      <c r="A3" s="1"/>
      <c r="B3" s="2"/>
      <c r="C3" s="2"/>
      <c r="D3" s="2"/>
      <c r="E3" s="2"/>
      <c r="F3" s="445" t="s">
        <v>254</v>
      </c>
      <c r="G3" s="446"/>
      <c r="H3" s="446"/>
      <c r="I3" s="446"/>
      <c r="J3" s="446"/>
      <c r="K3" s="446"/>
      <c r="L3" s="446"/>
      <c r="M3" s="446"/>
      <c r="N3" s="446"/>
      <c r="O3" s="446"/>
      <c r="P3" s="446"/>
      <c r="Q3" s="446"/>
      <c r="R3" s="447"/>
      <c r="S3" s="385" t="s">
        <v>219</v>
      </c>
      <c r="T3" s="386"/>
      <c r="U3" s="384"/>
      <c r="V3" s="17"/>
      <c r="W3" s="448" t="s">
        <v>84</v>
      </c>
      <c r="X3" s="446"/>
      <c r="Y3" s="446"/>
      <c r="Z3" s="446"/>
      <c r="AA3" s="447"/>
      <c r="AB3" s="449" t="s">
        <v>217</v>
      </c>
      <c r="AC3" s="446"/>
      <c r="AD3" s="446"/>
      <c r="AE3" s="446"/>
      <c r="AF3" s="446"/>
      <c r="AG3" s="446"/>
      <c r="AH3" s="447"/>
      <c r="AI3" s="449" t="s">
        <v>218</v>
      </c>
      <c r="AJ3" s="446"/>
      <c r="AK3" s="446"/>
      <c r="AL3" s="450"/>
      <c r="AM3" s="18"/>
      <c r="AO3" s="6"/>
    </row>
    <row r="4" spans="1:48" ht="14.1" customHeight="1">
      <c r="A4" s="1"/>
      <c r="B4" s="2"/>
      <c r="C4" s="2"/>
      <c r="D4" s="2"/>
      <c r="E4" s="2"/>
      <c r="F4" s="19" t="s">
        <v>6</v>
      </c>
      <c r="G4" s="12"/>
      <c r="H4" s="12"/>
      <c r="I4" s="12"/>
      <c r="J4" s="12"/>
      <c r="K4" s="12"/>
      <c r="L4" s="12"/>
      <c r="M4" s="12"/>
      <c r="N4" s="11" t="s">
        <v>7</v>
      </c>
      <c r="O4" s="20"/>
      <c r="P4" s="12"/>
      <c r="Q4" s="12"/>
      <c r="R4" s="13"/>
      <c r="S4" s="11" t="s">
        <v>8</v>
      </c>
      <c r="T4" s="12"/>
      <c r="U4" s="12"/>
      <c r="V4" s="12"/>
      <c r="W4" s="11" t="s">
        <v>9</v>
      </c>
      <c r="X4" s="12"/>
      <c r="Y4" s="12"/>
      <c r="Z4" s="21"/>
      <c r="AA4" s="13"/>
      <c r="AB4" s="11" t="s">
        <v>10</v>
      </c>
      <c r="AC4" s="21"/>
      <c r="AD4" s="12"/>
      <c r="AE4" s="21"/>
      <c r="AF4" s="12"/>
      <c r="AG4" s="21"/>
      <c r="AH4" s="12"/>
      <c r="AI4" s="12"/>
      <c r="AJ4" s="12"/>
      <c r="AK4" s="12"/>
      <c r="AL4" s="22"/>
      <c r="AM4" s="18"/>
      <c r="AN4" s="23"/>
      <c r="AO4" s="24"/>
      <c r="AP4" s="23"/>
      <c r="AQ4" s="23"/>
      <c r="AR4" s="23"/>
      <c r="AS4" s="23"/>
      <c r="AT4" s="23"/>
      <c r="AU4" s="23"/>
      <c r="AV4" s="23"/>
    </row>
    <row r="5" spans="1:48" ht="14.1" customHeight="1" thickBot="1">
      <c r="A5" s="1"/>
      <c r="B5" s="2"/>
      <c r="C5" s="2"/>
      <c r="D5" s="2"/>
      <c r="E5" s="2"/>
      <c r="F5" s="451" t="s">
        <v>36</v>
      </c>
      <c r="G5" s="452"/>
      <c r="H5" s="452"/>
      <c r="I5" s="452"/>
      <c r="J5" s="452"/>
      <c r="K5" s="452"/>
      <c r="L5" s="452"/>
      <c r="M5" s="25"/>
      <c r="N5" s="453" t="s">
        <v>87</v>
      </c>
      <c r="O5" s="452"/>
      <c r="P5" s="452"/>
      <c r="Q5" s="452"/>
      <c r="R5" s="454"/>
      <c r="S5" s="455" t="s">
        <v>85</v>
      </c>
      <c r="T5" s="456"/>
      <c r="U5" s="456"/>
      <c r="V5" s="457"/>
      <c r="W5" s="27" t="s">
        <v>86</v>
      </c>
      <c r="X5" s="26"/>
      <c r="Y5" s="26"/>
      <c r="Z5" s="28"/>
      <c r="AA5" s="29"/>
      <c r="AB5" s="30" t="s">
        <v>110</v>
      </c>
      <c r="AC5" s="5"/>
      <c r="AD5" s="31"/>
      <c r="AE5" s="5"/>
      <c r="AF5" s="25"/>
      <c r="AG5" s="25"/>
      <c r="AH5" s="32"/>
      <c r="AI5" s="32"/>
      <c r="AJ5" s="32"/>
      <c r="AK5" s="32"/>
      <c r="AL5" s="33"/>
      <c r="AM5" s="18"/>
      <c r="AN5" s="23"/>
      <c r="AO5" s="34"/>
      <c r="AP5" s="35"/>
      <c r="AQ5" s="36"/>
      <c r="AR5" s="37"/>
      <c r="AS5" s="23"/>
      <c r="AT5" s="23"/>
      <c r="AU5" s="23"/>
      <c r="AV5" s="23"/>
    </row>
    <row r="6" spans="1:48" ht="14.1" customHeight="1">
      <c r="A6" s="38"/>
      <c r="B6" s="2"/>
      <c r="C6" s="2"/>
      <c r="D6" s="2"/>
      <c r="E6" s="2"/>
      <c r="F6" s="39"/>
      <c r="G6" s="39"/>
      <c r="H6" s="39"/>
      <c r="I6" s="39"/>
      <c r="J6" s="39"/>
      <c r="K6" s="39"/>
      <c r="L6" s="39"/>
      <c r="M6" s="40"/>
      <c r="N6" s="39"/>
      <c r="O6" s="39"/>
      <c r="P6" s="39"/>
      <c r="Q6" s="39"/>
      <c r="R6" s="39"/>
      <c r="S6" s="39"/>
      <c r="T6" s="39"/>
      <c r="U6" s="39"/>
      <c r="V6" s="39"/>
      <c r="W6" s="39"/>
      <c r="X6" s="39"/>
      <c r="Y6" s="39"/>
      <c r="Z6" s="39"/>
      <c r="AA6" s="39"/>
      <c r="AB6" s="39"/>
      <c r="AC6" s="39"/>
      <c r="AD6" s="9"/>
      <c r="AE6" s="9"/>
      <c r="AF6" s="9"/>
      <c r="AG6" s="9"/>
      <c r="AH6" s="9"/>
      <c r="AI6" s="9"/>
      <c r="AJ6" s="9"/>
      <c r="AK6" s="9"/>
      <c r="AL6" s="41"/>
      <c r="AM6" s="6"/>
      <c r="AN6" s="24"/>
      <c r="AO6" s="24"/>
      <c r="AP6" s="23"/>
      <c r="AQ6" s="23"/>
      <c r="AR6" s="23"/>
      <c r="AS6" s="23"/>
      <c r="AT6" s="23"/>
      <c r="AU6" s="23"/>
      <c r="AV6" s="23"/>
    </row>
    <row r="7" spans="1:48" ht="14.1" customHeight="1">
      <c r="A7" s="1"/>
      <c r="B7" s="2"/>
      <c r="C7" s="2"/>
      <c r="D7" s="2"/>
      <c r="E7" s="2"/>
      <c r="F7" s="40"/>
      <c r="G7" s="40"/>
      <c r="H7" s="40"/>
      <c r="I7" s="40"/>
      <c r="J7" s="40"/>
      <c r="K7" s="40"/>
      <c r="L7" s="40"/>
      <c r="M7" s="40"/>
      <c r="N7" s="40"/>
      <c r="O7" s="40"/>
      <c r="P7" s="40"/>
      <c r="Q7" s="40"/>
      <c r="R7" s="40"/>
      <c r="S7" s="40"/>
      <c r="T7" s="40"/>
      <c r="U7" s="40"/>
      <c r="V7" s="40"/>
      <c r="W7" s="40"/>
      <c r="X7" s="40"/>
      <c r="Y7" s="40"/>
      <c r="Z7" s="40"/>
      <c r="AA7" s="40"/>
      <c r="AB7" s="40"/>
      <c r="AC7" s="40"/>
      <c r="AD7" s="42"/>
      <c r="AE7" s="42"/>
      <c r="AF7" s="42"/>
      <c r="AG7" s="42"/>
      <c r="AH7" s="42"/>
      <c r="AI7" s="42"/>
      <c r="AJ7" s="42"/>
      <c r="AK7" s="42"/>
      <c r="AL7" s="43"/>
      <c r="AM7" s="6"/>
      <c r="AN7" s="6"/>
      <c r="AO7" s="6"/>
    </row>
    <row r="8" spans="1:48" ht="14.1" customHeight="1">
      <c r="A8" s="44"/>
      <c r="B8" s="2"/>
      <c r="C8" s="2"/>
      <c r="D8" s="2"/>
      <c r="E8" s="2"/>
      <c r="F8" s="40"/>
      <c r="G8" s="40"/>
      <c r="H8" s="40"/>
      <c r="I8" s="45"/>
      <c r="J8" s="46"/>
      <c r="K8" s="46"/>
      <c r="L8" s="46"/>
      <c r="M8" s="46"/>
      <c r="N8" s="46"/>
      <c r="O8" s="46"/>
      <c r="P8" s="46"/>
      <c r="Q8" s="47"/>
      <c r="S8" s="47"/>
      <c r="T8" s="40"/>
      <c r="U8" s="40"/>
      <c r="V8" s="40"/>
      <c r="W8" s="40"/>
      <c r="X8" s="40"/>
      <c r="Y8" s="40"/>
      <c r="Z8" s="40"/>
      <c r="AA8" s="40"/>
      <c r="AB8" s="40"/>
      <c r="AC8" s="40"/>
      <c r="AD8" s="42"/>
      <c r="AE8" s="42"/>
      <c r="AF8" s="42"/>
      <c r="AG8" s="42"/>
      <c r="AH8" s="42"/>
      <c r="AI8" s="42"/>
      <c r="AJ8" s="42"/>
      <c r="AK8" s="42"/>
      <c r="AL8" s="43"/>
      <c r="AM8" s="6"/>
      <c r="AN8" s="6"/>
      <c r="AO8" s="6"/>
    </row>
    <row r="9" spans="1:48" ht="14.1" customHeight="1">
      <c r="A9" s="1"/>
      <c r="B9" s="2"/>
      <c r="C9" s="2"/>
      <c r="D9" s="2"/>
      <c r="E9" s="2"/>
      <c r="F9" s="46"/>
      <c r="G9" s="46"/>
      <c r="H9" s="48"/>
      <c r="I9" s="49"/>
      <c r="J9" s="46"/>
      <c r="K9" s="46"/>
      <c r="L9" s="49"/>
      <c r="M9" s="49"/>
      <c r="N9" s="46"/>
      <c r="O9" s="46"/>
      <c r="P9" s="50"/>
      <c r="Q9" s="50"/>
      <c r="R9" s="51"/>
      <c r="S9" s="51"/>
      <c r="T9" s="51"/>
      <c r="U9" s="51"/>
      <c r="V9" s="52"/>
      <c r="W9" s="50"/>
      <c r="X9" s="50"/>
      <c r="Y9" s="50"/>
      <c r="Z9" s="53"/>
      <c r="AA9" s="51"/>
      <c r="AB9" s="54"/>
      <c r="AC9" s="55"/>
      <c r="AD9" s="50"/>
      <c r="AE9" s="50"/>
      <c r="AF9" s="50"/>
      <c r="AG9" s="50"/>
      <c r="AH9" s="50"/>
      <c r="AI9" s="50"/>
      <c r="AJ9" s="50"/>
      <c r="AK9" s="53"/>
      <c r="AL9" s="56"/>
      <c r="AM9" s="6"/>
      <c r="AN9" s="6"/>
      <c r="AO9" s="6"/>
    </row>
    <row r="10" spans="1:48" ht="14.1" customHeight="1" thickBot="1">
      <c r="A10" s="57"/>
      <c r="B10" s="58"/>
      <c r="C10" s="59"/>
      <c r="D10" s="60"/>
      <c r="E10" s="60"/>
      <c r="F10" s="60"/>
      <c r="G10" s="59"/>
      <c r="H10" s="48"/>
      <c r="I10" s="61"/>
      <c r="J10" s="59"/>
      <c r="K10" s="59"/>
      <c r="L10" s="441"/>
      <c r="M10" s="441"/>
      <c r="N10" s="441"/>
      <c r="O10" s="62"/>
      <c r="P10" s="63"/>
      <c r="Q10" s="63"/>
      <c r="R10" s="51"/>
      <c r="S10" s="51"/>
      <c r="T10" s="51"/>
      <c r="U10" s="51"/>
      <c r="V10" s="64"/>
      <c r="W10" s="53"/>
      <c r="X10" s="53"/>
      <c r="Y10" s="53"/>
      <c r="Z10" s="53"/>
      <c r="AA10" s="51"/>
      <c r="AB10" s="65"/>
      <c r="AC10" s="66"/>
      <c r="AD10" s="67"/>
      <c r="AE10" s="53"/>
      <c r="AF10" s="53"/>
      <c r="AG10" s="68"/>
      <c r="AH10" s="53"/>
      <c r="AI10" s="53"/>
      <c r="AJ10" s="53"/>
      <c r="AK10" s="53"/>
      <c r="AL10" s="56"/>
      <c r="AM10" s="6"/>
      <c r="AN10" s="6"/>
      <c r="AO10" s="6"/>
    </row>
    <row r="11" spans="1:48" ht="14.1" customHeight="1" thickTop="1">
      <c r="A11" s="57"/>
      <c r="B11" s="58"/>
      <c r="C11" s="59"/>
      <c r="D11" s="60"/>
      <c r="E11" s="60"/>
      <c r="F11" s="60"/>
      <c r="G11" s="59"/>
      <c r="H11" s="48"/>
      <c r="I11" s="69"/>
      <c r="J11" s="59"/>
      <c r="K11" s="59"/>
      <c r="L11" s="441"/>
      <c r="M11" s="441"/>
      <c r="N11" s="441"/>
      <c r="O11" s="70"/>
      <c r="P11" s="67"/>
      <c r="Q11" s="67"/>
      <c r="R11" s="51"/>
      <c r="S11" s="51"/>
      <c r="T11" s="51"/>
      <c r="U11" s="51"/>
      <c r="V11" s="64"/>
      <c r="W11" s="53"/>
      <c r="X11" s="53"/>
      <c r="Y11" s="53"/>
      <c r="Z11" s="53"/>
      <c r="AB11" s="428"/>
      <c r="AC11" s="429"/>
      <c r="AD11" s="364"/>
      <c r="AE11" s="365"/>
      <c r="AF11" s="365"/>
      <c r="AG11" s="366"/>
      <c r="AH11" s="365"/>
      <c r="AI11" s="365"/>
      <c r="AJ11" s="365"/>
      <c r="AK11" s="365"/>
      <c r="AL11" s="367"/>
      <c r="AM11" s="6"/>
      <c r="AN11" s="6"/>
      <c r="AO11" s="6"/>
    </row>
    <row r="12" spans="1:48" ht="14.1" customHeight="1">
      <c r="A12" s="57"/>
      <c r="B12" s="58"/>
      <c r="C12" s="59"/>
      <c r="D12" s="60"/>
      <c r="E12" s="60"/>
      <c r="F12" s="60"/>
      <c r="G12" s="59"/>
      <c r="H12" s="48"/>
      <c r="I12" s="69"/>
      <c r="J12" s="59"/>
      <c r="K12" s="59"/>
      <c r="L12" s="77"/>
      <c r="M12" s="77"/>
      <c r="N12" s="81"/>
      <c r="O12" s="70"/>
      <c r="P12" s="71"/>
      <c r="Q12" s="67"/>
      <c r="R12" s="51"/>
      <c r="S12" s="51"/>
      <c r="T12" s="51"/>
      <c r="U12" s="51"/>
      <c r="V12" s="64"/>
      <c r="W12" s="53"/>
      <c r="X12" s="53"/>
      <c r="Y12" s="53"/>
      <c r="Z12" s="53"/>
      <c r="AB12" s="23"/>
      <c r="AC12" s="430"/>
      <c r="AD12" s="368"/>
      <c r="AE12" s="355"/>
      <c r="AF12" s="356"/>
      <c r="AG12" s="356"/>
      <c r="AH12" s="357"/>
      <c r="AI12" s="357" t="s">
        <v>199</v>
      </c>
      <c r="AJ12" s="357"/>
      <c r="AK12" s="357" t="s">
        <v>205</v>
      </c>
      <c r="AL12" s="358"/>
      <c r="AM12" s="357"/>
      <c r="AN12" s="6"/>
      <c r="AO12" s="6"/>
    </row>
    <row r="13" spans="1:48" ht="14.1" customHeight="1">
      <c r="A13" s="57"/>
      <c r="B13" s="58"/>
      <c r="C13" s="70"/>
      <c r="D13" s="70"/>
      <c r="E13" s="70"/>
      <c r="F13" s="59"/>
      <c r="G13" s="59"/>
      <c r="H13" s="48"/>
      <c r="I13" s="61"/>
      <c r="J13" s="59"/>
      <c r="K13" s="59"/>
      <c r="L13" s="48"/>
      <c r="M13" s="48"/>
      <c r="N13" s="62"/>
      <c r="O13" s="70"/>
      <c r="P13" s="67"/>
      <c r="Q13" s="67"/>
      <c r="R13" s="51"/>
      <c r="S13" s="51"/>
      <c r="T13" s="51"/>
      <c r="U13" s="51"/>
      <c r="V13" s="64"/>
      <c r="W13" s="53"/>
      <c r="X13" s="53"/>
      <c r="Y13" s="53"/>
      <c r="Z13" s="232"/>
      <c r="AB13" s="23"/>
      <c r="AC13" s="430"/>
      <c r="AD13" s="368"/>
      <c r="AE13" s="69" t="s">
        <v>194</v>
      </c>
      <c r="AF13" s="67"/>
      <c r="AG13" s="67"/>
      <c r="AH13" s="53"/>
      <c r="AI13" s="53" t="s">
        <v>200</v>
      </c>
      <c r="AJ13" s="53"/>
      <c r="AL13" s="68">
        <v>3.7</v>
      </c>
      <c r="AM13" s="53"/>
      <c r="AN13" s="6"/>
      <c r="AO13" s="6"/>
    </row>
    <row r="14" spans="1:48" ht="14.1" customHeight="1">
      <c r="A14" s="44"/>
      <c r="B14" s="73"/>
      <c r="C14" s="59"/>
      <c r="D14" s="74"/>
      <c r="E14" s="74"/>
      <c r="F14" s="75"/>
      <c r="G14" s="76"/>
      <c r="H14" s="77"/>
      <c r="I14" s="78"/>
      <c r="J14" s="79"/>
      <c r="K14" s="80"/>
      <c r="L14" s="77"/>
      <c r="M14" s="77"/>
      <c r="N14" s="81"/>
      <c r="O14" s="80"/>
      <c r="P14" s="80"/>
      <c r="Q14" s="74"/>
      <c r="R14" s="82"/>
      <c r="S14" s="82"/>
      <c r="T14" s="82"/>
      <c r="U14" s="82"/>
      <c r="V14" s="83"/>
      <c r="W14" s="75"/>
      <c r="X14" s="84"/>
      <c r="Y14" s="84"/>
      <c r="Z14" s="74"/>
      <c r="AB14" s="23"/>
      <c r="AC14" s="430"/>
      <c r="AD14" s="369"/>
      <c r="AE14" s="69" t="s">
        <v>195</v>
      </c>
      <c r="AF14" s="59"/>
      <c r="AG14" s="59"/>
      <c r="AH14" s="85"/>
      <c r="AI14" s="85" t="s">
        <v>201</v>
      </c>
      <c r="AJ14" s="53"/>
      <c r="AL14" s="426">
        <v>10.3</v>
      </c>
      <c r="AM14" s="53"/>
      <c r="AN14" s="6"/>
      <c r="AO14" s="6"/>
      <c r="AR14" s="86"/>
    </row>
    <row r="15" spans="1:48" ht="14.1" customHeight="1">
      <c r="A15" s="57"/>
      <c r="B15" s="87"/>
      <c r="C15" s="59"/>
      <c r="D15" s="60"/>
      <c r="E15" s="88"/>
      <c r="F15" s="88"/>
      <c r="G15" s="88"/>
      <c r="H15" s="89"/>
      <c r="I15" s="90"/>
      <c r="J15" s="91"/>
      <c r="K15" s="88"/>
      <c r="L15" s="89"/>
      <c r="M15" s="89"/>
      <c r="N15" s="92"/>
      <c r="O15" s="88"/>
      <c r="P15" s="88"/>
      <c r="Q15" s="93"/>
      <c r="R15" s="48"/>
      <c r="S15" s="48"/>
      <c r="T15" s="48"/>
      <c r="U15" s="48"/>
      <c r="V15" s="93"/>
      <c r="W15" s="59"/>
      <c r="X15" s="94"/>
      <c r="Y15" s="94"/>
      <c r="Z15" s="93"/>
      <c r="AB15" s="23"/>
      <c r="AC15" s="430"/>
      <c r="AD15" s="370"/>
      <c r="AE15" s="61" t="s">
        <v>196</v>
      </c>
      <c r="AF15" s="59"/>
      <c r="AG15" s="59"/>
      <c r="AH15" s="53"/>
      <c r="AI15" s="59" t="s">
        <v>202</v>
      </c>
      <c r="AJ15" s="53"/>
      <c r="AL15" s="68">
        <v>3.5</v>
      </c>
      <c r="AM15" s="53"/>
      <c r="AN15" s="6"/>
      <c r="AO15" s="6"/>
    </row>
    <row r="16" spans="1:48" ht="14.1" customHeight="1">
      <c r="A16" s="57"/>
      <c r="B16" s="95"/>
      <c r="C16" s="59"/>
      <c r="D16" s="60"/>
      <c r="E16" s="88"/>
      <c r="F16" s="88"/>
      <c r="G16" s="88"/>
      <c r="H16" s="89"/>
      <c r="I16" s="90"/>
      <c r="J16" s="96"/>
      <c r="K16" s="88"/>
      <c r="L16" s="89"/>
      <c r="M16" s="89"/>
      <c r="N16" s="92"/>
      <c r="O16" s="88"/>
      <c r="P16" s="88"/>
      <c r="Q16" s="59"/>
      <c r="R16" s="48"/>
      <c r="S16" s="48"/>
      <c r="T16" s="48"/>
      <c r="U16" s="48"/>
      <c r="V16" s="48"/>
      <c r="W16" s="48"/>
      <c r="X16" s="48"/>
      <c r="Y16" s="48"/>
      <c r="Z16" s="48"/>
      <c r="AB16" s="23"/>
      <c r="AC16" s="430"/>
      <c r="AD16" s="370"/>
      <c r="AE16" s="59" t="s">
        <v>197</v>
      </c>
      <c r="AF16" s="59"/>
      <c r="AG16" s="59"/>
      <c r="AH16" s="53"/>
      <c r="AI16" s="97" t="s">
        <v>203</v>
      </c>
      <c r="AJ16" s="53"/>
      <c r="AL16" s="68">
        <v>1.2</v>
      </c>
      <c r="AM16" s="53"/>
      <c r="AN16" s="6"/>
      <c r="AO16" s="6"/>
    </row>
    <row r="17" spans="1:42" ht="14.1" customHeight="1">
      <c r="A17" s="57"/>
      <c r="B17" s="58"/>
      <c r="C17" s="59"/>
      <c r="D17" s="60"/>
      <c r="E17" s="88"/>
      <c r="F17" s="88"/>
      <c r="G17" s="88"/>
      <c r="H17" s="89"/>
      <c r="I17" s="90"/>
      <c r="J17" s="96"/>
      <c r="K17" s="88"/>
      <c r="L17" s="89"/>
      <c r="M17" s="89"/>
      <c r="N17" s="92"/>
      <c r="O17" s="88"/>
      <c r="P17" s="88"/>
      <c r="Q17" s="59"/>
      <c r="R17" s="48"/>
      <c r="S17" s="48"/>
      <c r="T17" s="59"/>
      <c r="U17" s="97"/>
      <c r="V17" s="93"/>
      <c r="W17" s="94"/>
      <c r="X17" s="48"/>
      <c r="Y17" s="94"/>
      <c r="Z17" s="59"/>
      <c r="AB17" s="23"/>
      <c r="AC17" s="430"/>
      <c r="AD17" s="371"/>
      <c r="AE17" s="359" t="s">
        <v>198</v>
      </c>
      <c r="AF17" s="360"/>
      <c r="AG17" s="360"/>
      <c r="AH17" s="354"/>
      <c r="AI17" s="361" t="s">
        <v>204</v>
      </c>
      <c r="AJ17" s="362"/>
      <c r="AK17" s="362"/>
      <c r="AL17" s="427">
        <v>2.8</v>
      </c>
      <c r="AM17" s="363"/>
      <c r="AN17" s="6"/>
      <c r="AO17" s="6"/>
    </row>
    <row r="18" spans="1:42" ht="14.1" customHeight="1" thickBot="1">
      <c r="A18" s="57"/>
      <c r="B18" s="58"/>
      <c r="C18" s="59"/>
      <c r="D18" s="60"/>
      <c r="E18" s="88"/>
      <c r="F18" s="88"/>
      <c r="G18" s="88"/>
      <c r="H18" s="89"/>
      <c r="I18" s="90"/>
      <c r="J18" s="96"/>
      <c r="K18" s="88"/>
      <c r="L18" s="89"/>
      <c r="M18" s="89"/>
      <c r="N18" s="92"/>
      <c r="O18" s="88"/>
      <c r="P18" s="88"/>
      <c r="Q18" s="59"/>
      <c r="R18" s="48"/>
      <c r="S18" s="48"/>
      <c r="T18" s="59"/>
      <c r="U18" s="97"/>
      <c r="V18" s="59"/>
      <c r="W18" s="94"/>
      <c r="X18" s="94"/>
      <c r="Y18" s="94"/>
      <c r="Z18" s="59"/>
      <c r="AB18" s="69"/>
      <c r="AC18" s="431"/>
      <c r="AD18" s="372"/>
      <c r="AE18" s="373"/>
      <c r="AF18" s="374"/>
      <c r="AG18" s="375"/>
      <c r="AH18" s="376"/>
      <c r="AI18" s="377"/>
      <c r="AJ18" s="377"/>
      <c r="AK18" s="377"/>
      <c r="AL18" s="378"/>
      <c r="AM18" s="6"/>
      <c r="AN18" s="6"/>
      <c r="AO18" s="6"/>
    </row>
    <row r="19" spans="1:42" ht="14.1" customHeight="1" thickTop="1">
      <c r="A19" s="57"/>
      <c r="B19" s="58"/>
      <c r="C19" s="59"/>
      <c r="D19" s="60"/>
      <c r="E19" s="88"/>
      <c r="F19" s="88"/>
      <c r="G19" s="88"/>
      <c r="H19" s="89"/>
      <c r="I19" s="90"/>
      <c r="J19" s="96"/>
      <c r="K19" s="88"/>
      <c r="L19" s="89"/>
      <c r="M19" s="89"/>
      <c r="N19" s="91"/>
      <c r="O19" s="88"/>
      <c r="P19" s="88"/>
      <c r="Q19" s="59"/>
      <c r="R19" s="48"/>
      <c r="S19" s="48"/>
      <c r="T19" s="59"/>
      <c r="U19" s="97"/>
      <c r="V19" s="59"/>
      <c r="W19" s="94"/>
      <c r="X19" s="94"/>
      <c r="Y19" s="94"/>
      <c r="Z19" s="59"/>
      <c r="AA19" s="48"/>
      <c r="AB19" s="69"/>
      <c r="AC19" s="88"/>
      <c r="AD19" s="59"/>
      <c r="AE19" s="53"/>
      <c r="AG19" s="98"/>
      <c r="AH19" s="99"/>
      <c r="AI19" s="100"/>
      <c r="AJ19" s="100"/>
      <c r="AK19" s="100"/>
      <c r="AL19" s="101"/>
      <c r="AM19" s="6"/>
      <c r="AN19" s="6"/>
      <c r="AO19" s="6"/>
    </row>
    <row r="20" spans="1:42" ht="5.25" customHeight="1">
      <c r="A20" s="57"/>
      <c r="B20" s="58"/>
      <c r="C20" s="59"/>
      <c r="D20" s="97"/>
      <c r="E20" s="97"/>
      <c r="F20" s="97"/>
      <c r="G20" s="97"/>
      <c r="H20" s="102"/>
      <c r="I20" s="103"/>
      <c r="J20" s="104"/>
      <c r="K20" s="97"/>
      <c r="L20" s="102"/>
      <c r="M20" s="102"/>
      <c r="N20" s="105"/>
      <c r="O20" s="97"/>
      <c r="P20" s="106"/>
      <c r="Q20" s="99"/>
      <c r="R20" s="107"/>
      <c r="S20" s="107"/>
      <c r="T20" s="99"/>
      <c r="U20" s="106"/>
      <c r="V20" s="100"/>
      <c r="W20" s="108"/>
      <c r="X20" s="108"/>
      <c r="Y20" s="108"/>
      <c r="Z20" s="100"/>
      <c r="AA20" s="107"/>
      <c r="AB20" s="72"/>
      <c r="AC20" s="99"/>
      <c r="AD20" s="99"/>
      <c r="AE20" s="99"/>
      <c r="AF20" s="106"/>
      <c r="AG20" s="98"/>
      <c r="AH20" s="99"/>
      <c r="AI20" s="100"/>
      <c r="AJ20" s="100"/>
      <c r="AK20" s="100"/>
      <c r="AL20" s="101"/>
      <c r="AM20" s="6"/>
      <c r="AN20" s="6"/>
      <c r="AO20" s="6"/>
    </row>
    <row r="21" spans="1:42" ht="15.75">
      <c r="A21" s="109"/>
      <c r="B21" s="110"/>
      <c r="C21" s="99"/>
      <c r="E21" s="99"/>
      <c r="F21" s="99"/>
      <c r="G21" s="106"/>
      <c r="I21" s="72"/>
      <c r="J21" s="108"/>
      <c r="K21" s="99"/>
      <c r="L21" s="107"/>
      <c r="M21" s="107"/>
      <c r="N21" s="111"/>
      <c r="O21" s="99"/>
      <c r="P21" s="99"/>
      <c r="Q21" s="99"/>
      <c r="R21" s="107"/>
      <c r="S21" s="107"/>
      <c r="T21" s="99"/>
      <c r="U21" s="106"/>
      <c r="V21" s="100"/>
      <c r="W21" s="108"/>
      <c r="X21" s="108"/>
      <c r="Y21" s="108"/>
      <c r="AA21" s="107"/>
      <c r="AB21" s="72"/>
      <c r="AC21" s="99"/>
      <c r="AD21" s="99"/>
      <c r="AE21" s="99"/>
      <c r="AF21" s="106"/>
      <c r="AG21" s="98"/>
      <c r="AH21" s="99"/>
      <c r="AI21" s="100"/>
      <c r="AJ21" s="100"/>
      <c r="AK21" s="100"/>
      <c r="AL21" s="101"/>
      <c r="AM21" s="6"/>
      <c r="AN21" s="6"/>
      <c r="AO21" s="6"/>
    </row>
    <row r="22" spans="1:42" ht="15.75">
      <c r="A22" s="112"/>
      <c r="B22" s="113"/>
      <c r="C22" s="106"/>
      <c r="D22" s="106"/>
      <c r="E22" s="106"/>
      <c r="F22" s="106"/>
      <c r="G22" s="106"/>
      <c r="H22" s="106"/>
      <c r="I22" s="106"/>
      <c r="J22" s="106"/>
      <c r="K22" s="114"/>
      <c r="L22" s="106"/>
      <c r="M22" s="106"/>
      <c r="N22" s="113"/>
      <c r="O22" s="106"/>
      <c r="P22" s="106"/>
      <c r="Q22" s="106"/>
      <c r="R22" s="106"/>
      <c r="S22" s="106"/>
      <c r="T22" s="115"/>
      <c r="U22" s="106"/>
      <c r="V22" s="116"/>
      <c r="W22" s="114"/>
      <c r="X22" s="114"/>
      <c r="Y22" s="114"/>
      <c r="Z22" s="116"/>
      <c r="AA22" s="113"/>
      <c r="AB22" s="106"/>
      <c r="AC22" s="106"/>
      <c r="AD22" s="99"/>
      <c r="AE22" s="99"/>
      <c r="AF22" s="106"/>
      <c r="AG22" s="98"/>
      <c r="AH22" s="99"/>
      <c r="AI22" s="100"/>
      <c r="AJ22" s="100"/>
      <c r="AK22" s="100"/>
      <c r="AL22" s="101"/>
      <c r="AM22" s="6"/>
      <c r="AN22" s="6"/>
      <c r="AO22" s="6"/>
    </row>
    <row r="23" spans="1:42" ht="15.75">
      <c r="A23" s="117"/>
      <c r="B23" s="113"/>
      <c r="C23" s="106"/>
      <c r="D23" s="106"/>
      <c r="E23" s="106"/>
      <c r="F23" s="106"/>
      <c r="G23" s="106"/>
      <c r="H23" s="106"/>
      <c r="I23" s="106"/>
      <c r="J23" s="106"/>
      <c r="K23" s="114"/>
      <c r="L23" s="106"/>
      <c r="M23" s="106"/>
      <c r="N23" s="113"/>
      <c r="O23" s="106"/>
      <c r="P23" s="106"/>
      <c r="Q23" s="106"/>
      <c r="R23" s="106"/>
      <c r="S23" s="106"/>
      <c r="T23" s="115"/>
      <c r="U23" s="106"/>
      <c r="V23" s="116"/>
      <c r="W23" s="114"/>
      <c r="X23" s="114"/>
      <c r="Y23" s="114"/>
      <c r="Z23" s="116"/>
      <c r="AA23" s="113"/>
      <c r="AB23" s="106"/>
      <c r="AC23" s="106"/>
      <c r="AD23" s="106"/>
      <c r="AE23" s="106"/>
      <c r="AF23" s="106"/>
      <c r="AG23" s="115"/>
      <c r="AH23" s="106"/>
      <c r="AI23" s="116"/>
      <c r="AJ23" s="116"/>
      <c r="AK23" s="116"/>
      <c r="AL23" s="118"/>
      <c r="AM23" s="6"/>
      <c r="AN23" s="6"/>
      <c r="AO23" s="6"/>
    </row>
    <row r="24" spans="1:42" ht="15.75">
      <c r="A24" s="119"/>
      <c r="B24" s="120"/>
      <c r="C24" s="121"/>
      <c r="D24" s="121"/>
      <c r="E24" s="121"/>
      <c r="F24" s="121"/>
      <c r="G24" s="121"/>
      <c r="H24" s="121"/>
      <c r="I24" s="106"/>
      <c r="J24" s="106"/>
      <c r="K24" s="114"/>
      <c r="L24" s="106"/>
      <c r="M24" s="106"/>
      <c r="N24" s="113"/>
      <c r="O24" s="106"/>
      <c r="P24" s="106"/>
      <c r="Q24" s="106"/>
      <c r="R24" s="106"/>
      <c r="S24" s="106"/>
      <c r="T24" s="115"/>
      <c r="U24" s="106"/>
      <c r="V24" s="116"/>
      <c r="W24" s="114"/>
      <c r="X24" s="114"/>
      <c r="Y24" s="114"/>
      <c r="Z24" s="116"/>
      <c r="AA24" s="113"/>
      <c r="AB24" s="106"/>
      <c r="AC24" s="106"/>
      <c r="AD24" s="106"/>
      <c r="AE24" s="106"/>
      <c r="AF24" s="106"/>
      <c r="AG24" s="115"/>
      <c r="AH24" s="106"/>
      <c r="AI24" s="116"/>
      <c r="AJ24" s="116"/>
      <c r="AK24" s="116"/>
      <c r="AL24" s="118"/>
      <c r="AM24" s="6"/>
      <c r="AN24" s="6"/>
      <c r="AO24" s="6"/>
    </row>
    <row r="25" spans="1:42" ht="9" customHeight="1">
      <c r="A25" s="122"/>
      <c r="B25" s="123"/>
      <c r="C25" s="123"/>
      <c r="D25" s="123"/>
      <c r="E25" s="123"/>
      <c r="F25" s="123"/>
      <c r="G25" s="123"/>
      <c r="H25" s="123"/>
      <c r="I25" s="123"/>
      <c r="J25" s="123"/>
      <c r="K25" s="123"/>
      <c r="L25" s="123"/>
      <c r="M25" s="124"/>
      <c r="N25" s="124"/>
      <c r="O25" s="124"/>
      <c r="P25" s="125"/>
      <c r="Q25" s="125"/>
      <c r="R25" s="125"/>
      <c r="S25" s="123"/>
      <c r="T25" s="123"/>
      <c r="U25" s="123"/>
      <c r="V25" s="123"/>
      <c r="W25" s="123"/>
      <c r="X25" s="123"/>
      <c r="Y25" s="123"/>
      <c r="Z25" s="123"/>
      <c r="AA25" s="123"/>
      <c r="AB25" s="123"/>
      <c r="AC25" s="123"/>
      <c r="AD25" s="123"/>
      <c r="AE25" s="123"/>
      <c r="AF25" s="123"/>
      <c r="AG25" s="123"/>
      <c r="AH25" s="123"/>
      <c r="AI25" s="123"/>
      <c r="AJ25" s="123"/>
      <c r="AK25" s="123"/>
      <c r="AL25" s="126"/>
      <c r="AM25" s="6"/>
      <c r="AN25" s="6"/>
      <c r="AO25" s="6"/>
    </row>
    <row r="26" spans="1:42" ht="15.75">
      <c r="A26" s="127" t="s">
        <v>11</v>
      </c>
      <c r="B26" s="42"/>
      <c r="C26" s="42"/>
      <c r="D26" s="42"/>
      <c r="E26" s="42"/>
      <c r="F26" s="42"/>
      <c r="G26" s="42"/>
      <c r="I26" s="21"/>
      <c r="J26" s="128"/>
      <c r="K26" s="21"/>
      <c r="L26" s="21"/>
      <c r="M26" s="21"/>
      <c r="N26" s="21"/>
      <c r="O26" s="21"/>
      <c r="P26" s="21"/>
      <c r="Q26" s="129"/>
      <c r="R26" s="129"/>
      <c r="S26" s="42"/>
      <c r="T26" s="130"/>
      <c r="U26" s="42"/>
      <c r="Z26" s="42"/>
      <c r="AA26" s="42"/>
      <c r="AB26" s="42"/>
      <c r="AC26" s="42"/>
      <c r="AD26" s="42"/>
      <c r="AE26" s="42"/>
      <c r="AF26" s="42"/>
      <c r="AG26" s="42"/>
      <c r="AH26" s="42"/>
      <c r="AI26" s="42"/>
      <c r="AJ26" s="42"/>
      <c r="AK26" s="42"/>
      <c r="AL26" s="43"/>
      <c r="AM26" s="6"/>
      <c r="AN26" s="6"/>
    </row>
    <row r="27" spans="1:42" ht="15" customHeight="1">
      <c r="A27" s="210"/>
      <c r="B27" s="211"/>
      <c r="C27" s="211"/>
      <c r="D27" s="212"/>
      <c r="E27" s="213"/>
      <c r="F27" s="132"/>
      <c r="G27" s="2"/>
      <c r="H27" s="2"/>
      <c r="I27" s="2"/>
      <c r="J27" s="2"/>
      <c r="K27" s="2"/>
      <c r="L27" s="214"/>
      <c r="M27" s="214"/>
      <c r="N27" s="214"/>
      <c r="O27" s="214"/>
      <c r="P27" s="214"/>
      <c r="Q27" s="214"/>
      <c r="R27" s="214"/>
      <c r="S27" s="32"/>
      <c r="T27" s="130"/>
      <c r="U27" s="32"/>
      <c r="V27" s="214"/>
      <c r="W27" s="214"/>
      <c r="X27" s="214"/>
      <c r="Y27" s="214"/>
      <c r="Z27" s="32"/>
      <c r="AA27" s="32"/>
      <c r="AB27" s="32"/>
      <c r="AC27" s="32"/>
      <c r="AD27" s="32"/>
      <c r="AE27" s="32"/>
      <c r="AF27" s="32"/>
      <c r="AG27" s="32"/>
      <c r="AH27" s="32"/>
      <c r="AI27" s="32"/>
      <c r="AJ27" s="32"/>
      <c r="AK27" s="32"/>
      <c r="AL27" s="43"/>
      <c r="AM27" s="6"/>
      <c r="AN27" s="6"/>
    </row>
    <row r="28" spans="1:42" ht="21" customHeight="1">
      <c r="A28" s="210"/>
      <c r="B28" s="211"/>
      <c r="C28" s="211"/>
      <c r="D28" s="212"/>
      <c r="E28" s="213"/>
      <c r="F28" s="132"/>
      <c r="G28" s="2"/>
      <c r="H28" s="2"/>
      <c r="I28" s="2"/>
      <c r="J28" s="2"/>
      <c r="K28" s="2"/>
      <c r="L28" s="214"/>
      <c r="M28" s="214"/>
      <c r="N28" s="212"/>
      <c r="O28" s="212"/>
      <c r="P28" s="133"/>
      <c r="Q28" s="134"/>
      <c r="R28" s="213"/>
      <c r="S28" s="135"/>
      <c r="T28" s="136"/>
      <c r="U28" s="136"/>
      <c r="V28" s="136"/>
      <c r="W28" s="136"/>
      <c r="X28" s="136"/>
      <c r="Y28" s="214"/>
      <c r="Z28" s="214"/>
      <c r="AA28" s="137"/>
      <c r="AB28" s="137"/>
      <c r="AC28" s="214"/>
      <c r="AD28" s="213"/>
      <c r="AE28" s="135"/>
      <c r="AF28" s="136"/>
      <c r="AG28" s="136"/>
      <c r="AH28" s="136"/>
      <c r="AI28" s="136"/>
      <c r="AJ28" s="136"/>
      <c r="AK28" s="32"/>
      <c r="AL28" s="43"/>
      <c r="AM28" s="6"/>
      <c r="AN28" s="6"/>
      <c r="AO28" s="138"/>
      <c r="AP28" s="138"/>
    </row>
    <row r="29" spans="1:42" ht="8.25" customHeight="1">
      <c r="A29" s="210"/>
      <c r="B29" s="211"/>
      <c r="C29" s="211"/>
      <c r="D29" s="212"/>
      <c r="E29" s="215"/>
      <c r="F29" s="139"/>
      <c r="G29" s="140"/>
      <c r="H29" s="2"/>
      <c r="I29" s="141"/>
      <c r="J29" s="211"/>
      <c r="K29" s="211"/>
      <c r="L29" s="214"/>
      <c r="M29" s="214"/>
      <c r="N29" s="212"/>
      <c r="O29" s="212"/>
      <c r="P29" s="133"/>
      <c r="Q29" s="134"/>
      <c r="R29" s="215"/>
      <c r="S29" s="135"/>
      <c r="T29" s="142"/>
      <c r="U29" s="2"/>
      <c r="V29" s="141"/>
      <c r="W29" s="143"/>
      <c r="X29" s="143"/>
      <c r="Y29" s="214"/>
      <c r="Z29" s="214"/>
      <c r="AA29" s="137"/>
      <c r="AB29" s="137"/>
      <c r="AC29" s="214"/>
      <c r="AD29" s="215"/>
      <c r="AE29" s="132"/>
      <c r="AF29" s="144"/>
      <c r="AG29" s="2"/>
      <c r="AH29" s="141"/>
      <c r="AI29" s="211"/>
      <c r="AJ29" s="211"/>
      <c r="AK29" s="32"/>
      <c r="AL29" s="43"/>
      <c r="AM29" s="6"/>
      <c r="AN29" s="6"/>
      <c r="AO29" s="138"/>
    </row>
    <row r="30" spans="1:42" ht="21" customHeight="1">
      <c r="A30" s="210"/>
      <c r="B30" s="211"/>
      <c r="C30" s="211"/>
      <c r="D30" s="212"/>
      <c r="E30" s="213"/>
      <c r="F30" s="139"/>
      <c r="G30" s="2"/>
      <c r="H30" s="2"/>
      <c r="I30" s="2"/>
      <c r="J30" s="2"/>
      <c r="K30" s="2"/>
      <c r="L30" s="214"/>
      <c r="M30" s="214"/>
      <c r="N30" s="212"/>
      <c r="O30" s="212"/>
      <c r="P30" s="133"/>
      <c r="Q30" s="134"/>
      <c r="R30" s="213"/>
      <c r="S30" s="135"/>
      <c r="T30" s="2"/>
      <c r="U30" s="2"/>
      <c r="V30" s="136"/>
      <c r="W30" s="136"/>
      <c r="X30" s="136"/>
      <c r="Y30" s="214"/>
      <c r="Z30" s="214"/>
      <c r="AA30" s="137"/>
      <c r="AB30" s="137"/>
      <c r="AC30" s="214"/>
      <c r="AD30" s="213"/>
      <c r="AE30" s="135"/>
      <c r="AF30" s="136"/>
      <c r="AG30" s="136"/>
      <c r="AH30" s="136"/>
      <c r="AI30" s="136"/>
      <c r="AJ30" s="136"/>
      <c r="AK30" s="32"/>
      <c r="AL30" s="43"/>
      <c r="AM30" s="6"/>
      <c r="AN30" s="6"/>
      <c r="AP30" s="138"/>
    </row>
    <row r="31" spans="1:42" ht="6" customHeight="1">
      <c r="A31" s="210"/>
      <c r="B31" s="211"/>
      <c r="C31" s="211"/>
      <c r="D31" s="212"/>
      <c r="E31" s="215"/>
      <c r="F31" s="139"/>
      <c r="G31" s="140"/>
      <c r="H31" s="2"/>
      <c r="I31" s="141"/>
      <c r="J31" s="211"/>
      <c r="K31" s="211"/>
      <c r="L31" s="214"/>
      <c r="M31" s="214"/>
      <c r="N31" s="212"/>
      <c r="O31" s="212"/>
      <c r="P31" s="133"/>
      <c r="Q31" s="134"/>
      <c r="R31" s="215"/>
      <c r="S31" s="135"/>
      <c r="T31" s="142"/>
      <c r="U31" s="2"/>
      <c r="V31" s="145"/>
      <c r="W31" s="143"/>
      <c r="X31" s="143"/>
      <c r="Y31" s="214"/>
      <c r="Z31" s="214"/>
      <c r="AA31" s="137"/>
      <c r="AB31" s="137"/>
      <c r="AC31" s="214"/>
      <c r="AD31" s="215"/>
      <c r="AE31" s="146"/>
      <c r="AF31" s="147"/>
      <c r="AG31" s="2"/>
      <c r="AH31" s="141"/>
      <c r="AI31" s="143"/>
      <c r="AJ31" s="143"/>
      <c r="AK31" s="32"/>
      <c r="AL31" s="43"/>
      <c r="AM31" s="6"/>
      <c r="AN31" s="6"/>
      <c r="AO31" s="138"/>
      <c r="AP31" s="138"/>
    </row>
    <row r="32" spans="1:42" ht="21" customHeight="1">
      <c r="A32" s="210"/>
      <c r="B32" s="211"/>
      <c r="C32" s="211"/>
      <c r="D32" s="212"/>
      <c r="E32" s="213"/>
      <c r="F32" s="139"/>
      <c r="G32" s="148"/>
      <c r="H32" s="148"/>
      <c r="I32" s="148"/>
      <c r="J32" s="149"/>
      <c r="K32" s="149"/>
      <c r="L32" s="214"/>
      <c r="M32" s="214"/>
      <c r="N32" s="212"/>
      <c r="O32" s="212"/>
      <c r="P32" s="133"/>
      <c r="Q32" s="133"/>
      <c r="R32" s="213"/>
      <c r="S32" s="139"/>
      <c r="T32" s="136"/>
      <c r="U32" s="136"/>
      <c r="V32" s="136"/>
      <c r="W32" s="136"/>
      <c r="X32" s="136"/>
      <c r="Y32" s="216"/>
      <c r="Z32" s="212"/>
      <c r="AA32" s="32"/>
      <c r="AB32" s="32"/>
      <c r="AC32" s="212"/>
      <c r="AD32" s="213"/>
      <c r="AE32" s="135"/>
      <c r="AF32" s="2"/>
      <c r="AG32" s="2"/>
      <c r="AH32" s="2"/>
      <c r="AI32" s="2"/>
      <c r="AJ32" s="2"/>
      <c r="AK32" s="32"/>
      <c r="AL32" s="43"/>
      <c r="AM32" s="6"/>
      <c r="AN32" s="6"/>
      <c r="AO32" s="138"/>
      <c r="AP32" s="150"/>
    </row>
    <row r="33" spans="1:67" ht="21" customHeight="1">
      <c r="A33" s="151"/>
      <c r="B33" s="211"/>
      <c r="C33" s="211"/>
      <c r="D33" s="212"/>
      <c r="E33" s="214"/>
      <c r="F33" s="214"/>
      <c r="G33" s="214"/>
      <c r="H33" s="214"/>
      <c r="I33" s="214"/>
      <c r="J33" s="214"/>
      <c r="K33" s="214"/>
      <c r="L33" s="214"/>
      <c r="M33" s="214"/>
      <c r="N33" s="214"/>
      <c r="O33" s="214"/>
      <c r="P33" s="217"/>
      <c r="Q33" s="214"/>
      <c r="R33" s="214"/>
      <c r="S33" s="214"/>
      <c r="T33" s="214"/>
      <c r="U33" s="214"/>
      <c r="V33" s="214"/>
      <c r="W33" s="214"/>
      <c r="X33" s="214"/>
      <c r="Y33" s="214"/>
      <c r="Z33" s="214"/>
      <c r="AA33" s="152"/>
      <c r="AB33" s="214"/>
      <c r="AC33" s="214"/>
      <c r="AD33" s="214"/>
      <c r="AE33" s="214"/>
      <c r="AF33" s="214"/>
      <c r="AG33" s="214"/>
      <c r="AH33" s="214"/>
      <c r="AI33" s="214"/>
      <c r="AJ33" s="214"/>
      <c r="AK33" s="32"/>
      <c r="AL33" s="43"/>
      <c r="AM33" s="6"/>
      <c r="AN33" s="6"/>
      <c r="AO33" s="138"/>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row>
    <row r="34" spans="1:67" ht="21" customHeight="1">
      <c r="A34" s="218"/>
      <c r="B34" s="139"/>
      <c r="C34" s="148"/>
      <c r="D34" s="148"/>
      <c r="E34" s="148"/>
      <c r="F34" s="149"/>
      <c r="G34" s="149"/>
      <c r="H34" s="214"/>
      <c r="I34" s="214"/>
      <c r="J34" s="212"/>
      <c r="K34" s="212"/>
      <c r="L34" s="133"/>
      <c r="M34" s="133"/>
      <c r="N34" s="213"/>
      <c r="O34" s="139"/>
      <c r="P34" s="136"/>
      <c r="Q34" s="136"/>
      <c r="R34" s="136"/>
      <c r="S34" s="136"/>
      <c r="T34" s="136"/>
      <c r="U34" s="216"/>
      <c r="V34" s="212"/>
      <c r="W34" s="32"/>
      <c r="X34" s="32"/>
      <c r="Y34" s="212"/>
      <c r="Z34" s="213"/>
      <c r="AA34" s="135"/>
      <c r="AB34" s="2"/>
      <c r="AC34" s="2"/>
      <c r="AD34" s="2"/>
      <c r="AE34" s="2"/>
      <c r="AF34" s="2"/>
      <c r="AG34" s="32"/>
      <c r="AH34" s="139"/>
      <c r="AI34" s="148"/>
      <c r="AJ34" s="148"/>
      <c r="AK34" s="148"/>
      <c r="AL34" s="43"/>
      <c r="AM34" s="6"/>
      <c r="AN34" s="6"/>
      <c r="AO34" s="153"/>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row>
    <row r="35" spans="1:67" ht="21" customHeight="1">
      <c r="A35" s="219"/>
      <c r="B35" s="139"/>
      <c r="C35" s="148"/>
      <c r="D35" s="148"/>
      <c r="E35" s="148"/>
      <c r="F35" s="149"/>
      <c r="G35" s="149"/>
      <c r="H35" s="214"/>
      <c r="I35" s="214"/>
      <c r="J35" s="212"/>
      <c r="K35" s="212"/>
      <c r="L35" s="133"/>
      <c r="M35" s="133"/>
      <c r="N35" s="213"/>
      <c r="O35" s="139"/>
      <c r="P35" s="136"/>
      <c r="Q35" s="136"/>
      <c r="R35" s="136"/>
      <c r="S35" s="136"/>
      <c r="T35" s="136"/>
      <c r="U35" s="216"/>
      <c r="V35" s="212"/>
      <c r="W35" s="32"/>
      <c r="X35" s="32"/>
      <c r="Y35" s="212"/>
      <c r="Z35" s="213"/>
      <c r="AA35" s="135"/>
      <c r="AB35" s="2"/>
      <c r="AC35" s="2"/>
      <c r="AD35" s="2"/>
      <c r="AE35" s="2"/>
      <c r="AF35" s="2"/>
      <c r="AG35" s="32"/>
      <c r="AH35" s="139"/>
      <c r="AI35" s="148"/>
      <c r="AJ35" s="148"/>
      <c r="AK35" s="148"/>
      <c r="AL35" s="43"/>
      <c r="AM35" s="6"/>
      <c r="AN35" s="6"/>
      <c r="AO35" s="153"/>
      <c r="AP35" s="154"/>
      <c r="AQ35" s="155"/>
      <c r="AR35" s="155"/>
      <c r="AS35" s="156"/>
      <c r="AT35" s="156"/>
      <c r="AU35" s="124"/>
      <c r="AV35" s="124"/>
      <c r="AW35" s="124"/>
      <c r="AX35" s="150"/>
      <c r="AY35" s="154"/>
      <c r="AZ35" s="155"/>
      <c r="BA35" s="155"/>
      <c r="BB35" s="155"/>
      <c r="BC35" s="155"/>
      <c r="BD35" s="155"/>
      <c r="BE35" s="154"/>
      <c r="BF35" s="150"/>
      <c r="BG35" s="150"/>
      <c r="BH35" s="150"/>
      <c r="BI35" s="150"/>
      <c r="BJ35" s="150"/>
      <c r="BK35" s="150"/>
      <c r="BL35" s="150"/>
      <c r="BM35" s="150"/>
      <c r="BN35" s="150"/>
      <c r="BO35" s="150"/>
    </row>
    <row r="36" spans="1:67" ht="21" customHeight="1">
      <c r="A36" s="219"/>
      <c r="B36" s="139"/>
      <c r="C36" s="148"/>
      <c r="D36" s="148"/>
      <c r="E36" s="148"/>
      <c r="F36" s="149"/>
      <c r="G36" s="149"/>
      <c r="H36" s="214"/>
      <c r="I36" s="214"/>
      <c r="J36" s="212"/>
      <c r="K36" s="212"/>
      <c r="L36" s="133"/>
      <c r="M36" s="133"/>
      <c r="N36" s="213"/>
      <c r="O36" s="139"/>
      <c r="P36" s="136"/>
      <c r="Q36" s="136"/>
      <c r="R36" s="136"/>
      <c r="S36" s="136"/>
      <c r="T36" s="136"/>
      <c r="U36" s="216"/>
      <c r="V36" s="212"/>
      <c r="W36" s="32"/>
      <c r="X36" s="32"/>
      <c r="Y36" s="212"/>
      <c r="Z36" s="213"/>
      <c r="AA36" s="135"/>
      <c r="AB36" s="2"/>
      <c r="AC36" s="2"/>
      <c r="AD36" s="2"/>
      <c r="AE36" s="2"/>
      <c r="AF36" s="2"/>
      <c r="AG36" s="32"/>
      <c r="AH36" s="139"/>
      <c r="AI36" s="148"/>
      <c r="AJ36" s="148"/>
      <c r="AK36" s="148"/>
      <c r="AL36" s="43"/>
      <c r="AM36" s="6"/>
      <c r="AN36" s="157"/>
      <c r="AO36" s="153"/>
      <c r="AP36" s="154"/>
      <c r="AQ36" s="2"/>
      <c r="AR36" s="2"/>
      <c r="AS36" s="156"/>
      <c r="AT36" s="156"/>
      <c r="AU36" s="124"/>
      <c r="AV36" s="124"/>
      <c r="AW36" s="124"/>
      <c r="AX36" s="150"/>
      <c r="AY36" s="154"/>
      <c r="AZ36" s="2"/>
      <c r="BA36" s="2"/>
      <c r="BB36" s="2"/>
      <c r="BC36" s="2"/>
      <c r="BD36" s="2"/>
      <c r="BE36" s="154"/>
      <c r="BF36" s="150"/>
      <c r="BG36" s="150"/>
      <c r="BH36" s="150"/>
      <c r="BI36" s="150"/>
      <c r="BJ36" s="150"/>
      <c r="BK36" s="150"/>
      <c r="BL36" s="150"/>
      <c r="BM36" s="150"/>
      <c r="BN36" s="150"/>
      <c r="BO36" s="150"/>
    </row>
    <row r="37" spans="1:67" ht="21" customHeight="1">
      <c r="A37" s="219"/>
      <c r="B37" s="139"/>
      <c r="C37" s="148"/>
      <c r="D37" s="148"/>
      <c r="E37" s="148"/>
      <c r="F37" s="149"/>
      <c r="G37" s="149"/>
      <c r="H37" s="214"/>
      <c r="I37" s="214"/>
      <c r="J37" s="212"/>
      <c r="K37" s="212"/>
      <c r="L37" s="133"/>
      <c r="M37" s="133"/>
      <c r="N37" s="213"/>
      <c r="O37" s="139"/>
      <c r="P37" s="136"/>
      <c r="Q37" s="136"/>
      <c r="R37" s="136"/>
      <c r="S37" s="136"/>
      <c r="T37" s="136"/>
      <c r="U37" s="216"/>
      <c r="V37" s="212"/>
      <c r="W37" s="32"/>
      <c r="X37" s="32"/>
      <c r="Y37" s="212"/>
      <c r="Z37" s="213"/>
      <c r="AA37" s="135"/>
      <c r="AB37" s="2"/>
      <c r="AC37" s="2"/>
      <c r="AD37" s="2"/>
      <c r="AE37" s="2"/>
      <c r="AF37" s="2"/>
      <c r="AG37" s="32"/>
      <c r="AH37" s="139"/>
      <c r="AI37" s="148"/>
      <c r="AJ37" s="148"/>
      <c r="AK37" s="148"/>
      <c r="AL37" s="43"/>
      <c r="AM37" s="6"/>
      <c r="AN37" s="6"/>
      <c r="AO37" s="158"/>
      <c r="AP37" s="154"/>
      <c r="AQ37" s="155"/>
      <c r="AR37" s="155"/>
      <c r="AS37" s="150"/>
      <c r="AT37" s="150"/>
      <c r="AU37" s="156"/>
      <c r="AV37" s="159"/>
      <c r="AW37" s="159"/>
      <c r="AX37" s="150"/>
      <c r="AY37" s="154"/>
      <c r="AZ37" s="155"/>
      <c r="BA37" s="155"/>
      <c r="BB37" s="155"/>
      <c r="BC37" s="155"/>
      <c r="BD37" s="155"/>
      <c r="BE37" s="154"/>
      <c r="BF37" s="150"/>
      <c r="BG37" s="150"/>
      <c r="BH37" s="150"/>
      <c r="BI37" s="150"/>
      <c r="BJ37" s="150"/>
      <c r="BK37" s="150"/>
      <c r="BL37" s="150"/>
      <c r="BM37" s="150"/>
      <c r="BN37" s="150"/>
      <c r="BO37" s="150"/>
    </row>
    <row r="38" spans="1:67" ht="21" customHeight="1">
      <c r="A38" s="219"/>
      <c r="B38" s="139"/>
      <c r="C38" s="148"/>
      <c r="D38" s="148"/>
      <c r="E38" s="148"/>
      <c r="F38" s="149"/>
      <c r="G38" s="149"/>
      <c r="H38" s="214"/>
      <c r="I38" s="214"/>
      <c r="J38" s="212"/>
      <c r="K38" s="212"/>
      <c r="L38" s="133"/>
      <c r="M38" s="133"/>
      <c r="N38" s="213"/>
      <c r="O38" s="139"/>
      <c r="P38" s="136"/>
      <c r="Q38" s="136"/>
      <c r="R38" s="136"/>
      <c r="S38" s="136"/>
      <c r="T38" s="136"/>
      <c r="U38" s="216"/>
      <c r="V38" s="212"/>
      <c r="W38" s="32"/>
      <c r="X38" s="32"/>
      <c r="Y38" s="212"/>
      <c r="Z38" s="213"/>
      <c r="AA38" s="135"/>
      <c r="AB38" s="2"/>
      <c r="AC38" s="2"/>
      <c r="AD38" s="2"/>
      <c r="AE38" s="2"/>
      <c r="AF38" s="2"/>
      <c r="AG38" s="32"/>
      <c r="AH38" s="139"/>
      <c r="AI38" s="148"/>
      <c r="AJ38" s="148"/>
      <c r="AK38" s="148"/>
      <c r="AL38" s="43"/>
      <c r="AM38" s="6"/>
      <c r="AN38" s="6"/>
      <c r="AO38" s="160"/>
      <c r="AP38" s="154"/>
      <c r="AQ38" s="2"/>
      <c r="AR38" s="2"/>
      <c r="AT38" s="150"/>
      <c r="AX38" s="150"/>
      <c r="AY38" s="154"/>
      <c r="AZ38" s="2"/>
      <c r="BA38" s="2"/>
      <c r="BB38" s="2"/>
      <c r="BC38" s="2"/>
      <c r="BD38" s="2"/>
      <c r="BE38" s="154"/>
      <c r="BF38" s="150"/>
      <c r="BG38" s="150"/>
      <c r="BH38" s="150"/>
      <c r="BI38" s="150"/>
      <c r="BJ38" s="150"/>
      <c r="BK38" s="150"/>
      <c r="BL38" s="150"/>
      <c r="BM38" s="150"/>
      <c r="BN38" s="150"/>
      <c r="BO38" s="150"/>
    </row>
    <row r="39" spans="1:67" ht="21" customHeight="1">
      <c r="A39" s="219"/>
      <c r="B39" s="139"/>
      <c r="C39" s="148"/>
      <c r="D39" s="148"/>
      <c r="E39" s="148"/>
      <c r="F39" s="149"/>
      <c r="G39" s="149"/>
      <c r="H39" s="214"/>
      <c r="I39" s="214"/>
      <c r="J39" s="212"/>
      <c r="K39" s="212"/>
      <c r="L39" s="133"/>
      <c r="M39" s="133"/>
      <c r="N39" s="213"/>
      <c r="O39" s="139"/>
      <c r="P39" s="136"/>
      <c r="Q39" s="136"/>
      <c r="R39" s="136"/>
      <c r="S39" s="136"/>
      <c r="T39" s="136"/>
      <c r="U39" s="216"/>
      <c r="V39" s="212"/>
      <c r="W39" s="32"/>
      <c r="X39" s="32"/>
      <c r="Y39" s="212"/>
      <c r="Z39" s="213"/>
      <c r="AA39" s="135"/>
      <c r="AB39" s="2"/>
      <c r="AC39" s="2"/>
      <c r="AD39" s="2"/>
      <c r="AE39" s="2"/>
      <c r="AF39" s="2"/>
      <c r="AG39" s="32"/>
      <c r="AH39" s="139"/>
      <c r="AI39" s="148"/>
      <c r="AJ39" s="148"/>
      <c r="AK39" s="148"/>
      <c r="AL39" s="43"/>
      <c r="AM39" s="6"/>
      <c r="AN39" s="6"/>
      <c r="AO39" s="160"/>
      <c r="AP39" s="154"/>
      <c r="AQ39" s="155"/>
      <c r="AR39" s="2"/>
      <c r="AT39" s="150"/>
      <c r="AX39" s="150"/>
      <c r="AY39" s="154"/>
      <c r="AZ39" s="155"/>
      <c r="BA39" s="155"/>
      <c r="BB39" s="155"/>
      <c r="BC39" s="155"/>
      <c r="BD39" s="155"/>
      <c r="BE39" s="154"/>
      <c r="BF39" s="150"/>
      <c r="BG39" s="150"/>
      <c r="BH39" s="150"/>
      <c r="BI39" s="150"/>
      <c r="BJ39" s="150"/>
      <c r="BK39" s="150"/>
      <c r="BL39" s="150"/>
      <c r="BM39" s="150"/>
      <c r="BN39" s="150"/>
      <c r="BO39" s="150"/>
    </row>
    <row r="40" spans="1:67" ht="21" customHeight="1">
      <c r="A40" s="219"/>
      <c r="B40" s="139"/>
      <c r="C40" s="148"/>
      <c r="D40" s="148"/>
      <c r="E40" s="148"/>
      <c r="F40" s="149"/>
      <c r="G40" s="149"/>
      <c r="H40" s="214"/>
      <c r="I40" s="214"/>
      <c r="J40" s="212"/>
      <c r="K40" s="212"/>
      <c r="L40" s="133"/>
      <c r="M40" s="133"/>
      <c r="N40" s="213"/>
      <c r="O40" s="139"/>
      <c r="P40" s="136"/>
      <c r="Q40" s="136"/>
      <c r="R40" s="136"/>
      <c r="S40" s="136"/>
      <c r="T40" s="136"/>
      <c r="U40" s="216"/>
      <c r="V40" s="212"/>
      <c r="W40" s="32"/>
      <c r="X40" s="32"/>
      <c r="Y40" s="212"/>
      <c r="Z40" s="213"/>
      <c r="AA40" s="135"/>
      <c r="AB40" s="2"/>
      <c r="AC40" s="2"/>
      <c r="AD40" s="2"/>
      <c r="AE40" s="2"/>
      <c r="AF40" s="2"/>
      <c r="AG40" s="32"/>
      <c r="AH40" s="139"/>
      <c r="AI40" s="148"/>
      <c r="AJ40" s="148"/>
      <c r="AK40" s="148"/>
      <c r="AL40" s="43"/>
      <c r="AM40" s="6"/>
      <c r="AN40" s="6"/>
      <c r="AO40" s="160"/>
      <c r="AP40" s="154"/>
      <c r="AQ40" s="2"/>
      <c r="AR40" s="2"/>
      <c r="AS40" s="150"/>
      <c r="AT40" s="150"/>
      <c r="AU40" s="156"/>
      <c r="AV40" s="443"/>
      <c r="AW40" s="443"/>
      <c r="AX40" s="443"/>
      <c r="AY40" s="154"/>
      <c r="AZ40" s="2"/>
      <c r="BA40" s="2"/>
      <c r="BB40" s="2"/>
      <c r="BC40" s="2"/>
      <c r="BD40" s="2"/>
      <c r="BE40" s="154"/>
      <c r="BF40" s="150"/>
      <c r="BG40" s="150"/>
      <c r="BH40" s="150"/>
      <c r="BI40" s="150"/>
      <c r="BJ40" s="150"/>
      <c r="BK40" s="150"/>
      <c r="BL40" s="150"/>
      <c r="BM40" s="150"/>
      <c r="BN40" s="150"/>
      <c r="BO40" s="150"/>
    </row>
    <row r="41" spans="1:67" ht="21" customHeight="1">
      <c r="A41" s="219"/>
      <c r="B41" s="139"/>
      <c r="C41" s="148"/>
      <c r="D41" s="148"/>
      <c r="E41" s="148"/>
      <c r="F41" s="149"/>
      <c r="G41" s="149"/>
      <c r="H41" s="214"/>
      <c r="I41" s="214"/>
      <c r="J41" s="212"/>
      <c r="K41" s="212"/>
      <c r="L41" s="133"/>
      <c r="M41" s="133"/>
      <c r="N41" s="213"/>
      <c r="O41" s="139"/>
      <c r="P41" s="136"/>
      <c r="Q41" s="136"/>
      <c r="R41" s="136"/>
      <c r="S41" s="136"/>
      <c r="T41" s="136"/>
      <c r="U41" s="216"/>
      <c r="V41" s="212"/>
      <c r="W41" s="32"/>
      <c r="X41" s="32"/>
      <c r="Y41" s="212"/>
      <c r="Z41" s="213"/>
      <c r="AA41" s="135"/>
      <c r="AB41" s="2"/>
      <c r="AC41" s="2"/>
      <c r="AD41" s="2"/>
      <c r="AE41" s="2"/>
      <c r="AF41" s="2"/>
      <c r="AG41" s="32"/>
      <c r="AH41" s="139"/>
      <c r="AI41" s="148"/>
      <c r="AJ41" s="148"/>
      <c r="AK41" s="148"/>
      <c r="AL41" s="43"/>
      <c r="AM41" s="6"/>
      <c r="AN41" s="6"/>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row>
    <row r="42" spans="1:67" ht="11.25" customHeight="1">
      <c r="A42" s="161"/>
      <c r="B42" s="21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43"/>
      <c r="AM42" s="6"/>
      <c r="AN42" s="6"/>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row>
    <row r="43" spans="1:67" ht="14.1" customHeight="1">
      <c r="A43" s="161"/>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43"/>
      <c r="AM43" s="6"/>
      <c r="AN43" s="6"/>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row>
    <row r="44" spans="1:67" ht="14.1" customHeight="1">
      <c r="A44" s="162" t="s">
        <v>12</v>
      </c>
      <c r="B44" s="163"/>
      <c r="C44" s="163"/>
      <c r="D44" s="163"/>
      <c r="E44" s="163"/>
      <c r="F44" s="163"/>
      <c r="G44" s="163"/>
      <c r="H44" s="163"/>
      <c r="I44" s="163"/>
      <c r="J44" s="164"/>
      <c r="K44" s="163"/>
      <c r="L44" s="163" t="s">
        <v>13</v>
      </c>
      <c r="M44" s="444"/>
      <c r="N44" s="444"/>
      <c r="O44" s="444"/>
      <c r="P44" s="444"/>
      <c r="Q44" s="163"/>
      <c r="R44" s="163"/>
      <c r="S44" s="163"/>
      <c r="T44" s="163"/>
      <c r="U44" s="163" t="s">
        <v>14</v>
      </c>
      <c r="V44" s="163"/>
      <c r="W44" s="444"/>
      <c r="X44" s="444"/>
      <c r="Y44" s="444"/>
      <c r="Z44" s="444"/>
      <c r="AA44" s="165"/>
      <c r="AB44" s="165"/>
      <c r="AC44" s="165"/>
      <c r="AD44" s="165"/>
      <c r="AE44" s="165"/>
      <c r="AF44" s="165"/>
      <c r="AG44" s="42"/>
      <c r="AH44" s="42"/>
      <c r="AI44" s="42"/>
      <c r="AJ44" s="42"/>
      <c r="AK44" s="42"/>
      <c r="AL44" s="43"/>
      <c r="AM44" s="6"/>
      <c r="AN44" s="6"/>
      <c r="AO44" s="6"/>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row>
    <row r="45" spans="1:67" ht="14.1" customHeight="1">
      <c r="A45" s="162" t="s">
        <v>15</v>
      </c>
      <c r="B45" s="165"/>
      <c r="C45" s="165"/>
      <c r="D45" s="165"/>
      <c r="E45" s="165"/>
      <c r="F45" s="165"/>
      <c r="G45" s="165"/>
      <c r="H45" s="165"/>
      <c r="I45" s="165"/>
      <c r="J45" s="165"/>
      <c r="K45" s="165"/>
      <c r="L45" s="165"/>
      <c r="M45" s="165"/>
      <c r="N45" s="165"/>
      <c r="O45" s="165"/>
      <c r="P45" s="165"/>
      <c r="Q45" s="165"/>
      <c r="R45" s="165"/>
      <c r="S45" s="165"/>
      <c r="T45" s="165"/>
      <c r="U45" s="163" t="s">
        <v>16</v>
      </c>
      <c r="V45" s="165"/>
      <c r="W45" s="165"/>
      <c r="X45" s="165"/>
      <c r="Y45" s="165"/>
      <c r="Z45" s="165"/>
      <c r="AA45" s="165"/>
      <c r="AB45" s="165"/>
      <c r="AC45" s="165"/>
      <c r="AD45" s="165"/>
      <c r="AE45" s="165"/>
      <c r="AF45" s="165"/>
      <c r="AG45" s="42"/>
      <c r="AH45" s="42"/>
      <c r="AI45" s="42"/>
      <c r="AJ45" s="42"/>
      <c r="AK45" s="42"/>
      <c r="AL45" s="43"/>
      <c r="AM45" s="6"/>
      <c r="AN45" s="6"/>
      <c r="AO45" s="6"/>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row>
    <row r="46" spans="1:67" s="173" customFormat="1" ht="16.5" thickBot="1">
      <c r="A46" s="166" t="s">
        <v>32</v>
      </c>
      <c r="B46" s="167"/>
      <c r="C46" s="167"/>
      <c r="D46" s="167"/>
      <c r="E46" s="167" t="s">
        <v>79</v>
      </c>
      <c r="F46" s="167"/>
      <c r="G46" s="167"/>
      <c r="H46" s="167"/>
      <c r="I46" s="167"/>
      <c r="J46" s="167"/>
      <c r="K46" s="167"/>
      <c r="L46" s="163"/>
      <c r="M46" s="163"/>
      <c r="N46" s="163"/>
      <c r="O46" s="163"/>
      <c r="P46" s="163"/>
      <c r="Q46" s="163"/>
      <c r="R46" s="163"/>
      <c r="S46" s="163"/>
      <c r="T46" s="163"/>
      <c r="U46" s="163" t="s">
        <v>31</v>
      </c>
      <c r="V46" s="163"/>
      <c r="W46" s="163"/>
      <c r="X46" s="163" t="s">
        <v>80</v>
      </c>
      <c r="Y46" s="163"/>
      <c r="Z46" s="163"/>
      <c r="AA46" s="163"/>
      <c r="AB46" s="163"/>
      <c r="AC46" s="163"/>
      <c r="AD46" s="163"/>
      <c r="AE46" s="163"/>
      <c r="AF46" s="163"/>
      <c r="AG46" s="168"/>
      <c r="AH46" s="168"/>
      <c r="AI46" s="168"/>
      <c r="AJ46" s="168"/>
      <c r="AK46" s="168"/>
      <c r="AL46" s="169"/>
      <c r="AM46" s="170"/>
      <c r="AN46" s="170"/>
      <c r="AO46" s="171"/>
      <c r="AP46" s="172"/>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row>
    <row r="47" spans="1:67" ht="14.1" customHeight="1">
      <c r="A47" s="174" t="s">
        <v>17</v>
      </c>
      <c r="B47" s="175"/>
      <c r="C47" s="175"/>
      <c r="D47" s="175"/>
      <c r="E47" s="175"/>
      <c r="F47" s="175"/>
      <c r="G47" s="175"/>
      <c r="H47" s="175"/>
      <c r="I47" s="175"/>
      <c r="J47" s="175"/>
      <c r="K47" s="175"/>
      <c r="L47" s="175"/>
      <c r="M47" s="175"/>
      <c r="N47" s="175"/>
      <c r="O47" s="175"/>
      <c r="P47" s="175"/>
      <c r="Q47" s="175"/>
      <c r="R47" s="175"/>
      <c r="S47" s="175"/>
      <c r="T47" s="175"/>
      <c r="U47" s="174" t="s">
        <v>17</v>
      </c>
      <c r="V47" s="175"/>
      <c r="W47" s="175"/>
      <c r="X47" s="175"/>
      <c r="Y47" s="175"/>
      <c r="Z47" s="175"/>
      <c r="AA47" s="175"/>
      <c r="AB47" s="175"/>
      <c r="AC47" s="175"/>
      <c r="AD47" s="175"/>
      <c r="AE47" s="175"/>
      <c r="AF47" s="175"/>
      <c r="AG47" s="175"/>
      <c r="AH47" s="175"/>
      <c r="AI47" s="175"/>
      <c r="AJ47" s="175"/>
      <c r="AK47" s="175"/>
      <c r="AL47" s="176"/>
      <c r="AM47" s="6"/>
      <c r="AN47" s="6"/>
      <c r="AO47" s="6"/>
    </row>
    <row r="48" spans="1:67" ht="14.1" customHeight="1">
      <c r="A48" s="131" t="s">
        <v>18</v>
      </c>
      <c r="B48" s="42"/>
      <c r="C48" s="42"/>
      <c r="D48" s="42"/>
      <c r="E48" s="42"/>
      <c r="F48" s="42"/>
      <c r="G48" s="42"/>
      <c r="H48" s="42"/>
      <c r="I48" s="42"/>
      <c r="J48" s="42"/>
      <c r="K48" s="42"/>
      <c r="L48" s="42"/>
      <c r="M48" s="42"/>
      <c r="N48" s="42"/>
      <c r="O48" s="42"/>
      <c r="P48" s="42" t="s">
        <v>19</v>
      </c>
      <c r="Q48" s="42"/>
      <c r="R48" s="42"/>
      <c r="S48" s="42" t="s">
        <v>20</v>
      </c>
      <c r="T48" s="43"/>
      <c r="U48" s="177" t="s">
        <v>21</v>
      </c>
      <c r="V48" s="178"/>
      <c r="W48" s="178"/>
      <c r="X48" s="178"/>
      <c r="Y48" s="178"/>
      <c r="Z48" s="178"/>
      <c r="AA48" s="178"/>
      <c r="AB48" s="178"/>
      <c r="AC48" s="178"/>
      <c r="AD48" s="178"/>
      <c r="AE48" s="178"/>
      <c r="AF48" s="178"/>
      <c r="AG48" s="178"/>
      <c r="AH48" s="178"/>
      <c r="AI48" s="178"/>
      <c r="AJ48" s="178"/>
      <c r="AK48" s="178"/>
      <c r="AL48" s="179"/>
      <c r="AM48" s="6"/>
      <c r="AN48" s="6"/>
      <c r="AO48" s="6"/>
    </row>
    <row r="49" spans="1:41" ht="14.1" customHeight="1">
      <c r="A49" s="162" t="s">
        <v>234</v>
      </c>
      <c r="B49" s="42"/>
      <c r="C49" s="42"/>
      <c r="D49" s="42"/>
      <c r="E49" s="42"/>
      <c r="F49" s="42"/>
      <c r="G49" s="42"/>
      <c r="H49" s="42"/>
      <c r="I49" s="42"/>
      <c r="J49" s="42"/>
      <c r="K49" s="42"/>
      <c r="L49" s="42"/>
      <c r="M49" s="42"/>
      <c r="N49" s="42"/>
      <c r="O49" s="42"/>
      <c r="P49" s="180"/>
      <c r="Q49" s="42"/>
      <c r="R49" s="42"/>
      <c r="S49" s="42"/>
      <c r="T49" s="43"/>
      <c r="U49" s="416" t="s">
        <v>244</v>
      </c>
      <c r="AM49" s="392"/>
      <c r="AN49" s="6"/>
      <c r="AO49" s="6"/>
    </row>
    <row r="50" spans="1:41" ht="14.1" customHeight="1">
      <c r="A50" s="162" t="s">
        <v>235</v>
      </c>
      <c r="B50" s="42"/>
      <c r="C50" s="42"/>
      <c r="D50" s="42"/>
      <c r="E50" s="42"/>
      <c r="F50" s="42"/>
      <c r="G50" s="42"/>
      <c r="H50" s="42"/>
      <c r="I50" s="42"/>
      <c r="J50" s="42"/>
      <c r="K50" s="42"/>
      <c r="L50" s="42"/>
      <c r="M50" s="42"/>
      <c r="N50" s="42"/>
      <c r="O50" s="42"/>
      <c r="P50" s="180"/>
      <c r="Q50" s="42"/>
      <c r="R50" s="42"/>
      <c r="S50" s="42"/>
      <c r="T50" s="43"/>
      <c r="U50" s="416" t="s">
        <v>250</v>
      </c>
      <c r="AM50" s="392"/>
      <c r="AN50" s="6"/>
      <c r="AO50" s="6"/>
    </row>
    <row r="51" spans="1:41" ht="14.1" customHeight="1">
      <c r="A51" s="412" t="s">
        <v>236</v>
      </c>
      <c r="B51" s="181"/>
      <c r="C51" s="181"/>
      <c r="D51" s="181"/>
      <c r="E51" s="181"/>
      <c r="F51" s="181"/>
      <c r="G51" s="181"/>
      <c r="H51" s="181"/>
      <c r="I51" s="181"/>
      <c r="J51" s="181"/>
      <c r="K51" s="181"/>
      <c r="L51" s="181"/>
      <c r="M51" s="181"/>
      <c r="N51" s="181"/>
      <c r="O51" s="181"/>
      <c r="P51" s="181"/>
      <c r="Q51" s="181"/>
      <c r="R51" s="181"/>
      <c r="S51" s="181"/>
      <c r="T51" s="182"/>
      <c r="U51" s="173" t="s">
        <v>251</v>
      </c>
      <c r="AM51" s="392"/>
      <c r="AN51" s="6"/>
      <c r="AO51" s="6"/>
    </row>
    <row r="52" spans="1:41" ht="14.1" customHeight="1">
      <c r="A52" s="183" t="s">
        <v>231</v>
      </c>
      <c r="B52" s="42"/>
      <c r="C52" s="42"/>
      <c r="D52" s="42"/>
      <c r="E52" s="42"/>
      <c r="F52" s="42"/>
      <c r="G52" s="42"/>
      <c r="H52" s="42"/>
      <c r="I52" s="150"/>
      <c r="J52" s="42"/>
      <c r="K52" s="42"/>
      <c r="L52" s="42"/>
      <c r="M52" s="42"/>
      <c r="N52" s="42"/>
      <c r="O52" s="42"/>
      <c r="P52" s="42"/>
      <c r="Q52" s="42"/>
      <c r="R52" s="42"/>
      <c r="S52" s="42"/>
      <c r="T52" s="43"/>
      <c r="AM52" s="392"/>
      <c r="AN52" s="6"/>
      <c r="AO52" s="6"/>
    </row>
    <row r="53" spans="1:41" ht="14.1" customHeight="1">
      <c r="A53" s="184" t="s">
        <v>232</v>
      </c>
      <c r="B53" s="181"/>
      <c r="C53" s="181"/>
      <c r="D53" s="181"/>
      <c r="E53" s="181"/>
      <c r="F53" s="181"/>
      <c r="G53" s="181"/>
      <c r="H53" s="181"/>
      <c r="I53" s="185"/>
      <c r="J53" s="181"/>
      <c r="K53" s="181"/>
      <c r="L53" s="181"/>
      <c r="M53" s="181"/>
      <c r="N53" s="181"/>
      <c r="O53" s="181"/>
      <c r="P53" s="181"/>
      <c r="Q53" s="181"/>
      <c r="R53" s="181"/>
      <c r="S53" s="181"/>
      <c r="T53" s="182"/>
      <c r="U53" s="178"/>
      <c r="V53" s="178"/>
      <c r="W53" s="178"/>
      <c r="X53" s="178"/>
      <c r="Y53" s="178"/>
      <c r="Z53" s="178"/>
      <c r="AA53" s="178"/>
      <c r="AB53" s="178"/>
      <c r="AC53" s="178"/>
      <c r="AD53" s="178"/>
      <c r="AE53" s="178"/>
      <c r="AF53" s="178"/>
      <c r="AG53" s="178"/>
      <c r="AH53" s="178" t="s">
        <v>19</v>
      </c>
      <c r="AI53" s="178"/>
      <c r="AJ53" s="178"/>
      <c r="AK53" s="178"/>
      <c r="AL53" s="391" t="s">
        <v>20</v>
      </c>
      <c r="AM53" s="392"/>
      <c r="AN53" s="6"/>
      <c r="AO53" s="233"/>
    </row>
    <row r="54" spans="1:41" ht="14.1" customHeight="1">
      <c r="A54" s="186" t="s">
        <v>22</v>
      </c>
      <c r="B54" s="187"/>
      <c r="C54" s="187"/>
      <c r="D54" s="187"/>
      <c r="E54" s="382" t="s">
        <v>237</v>
      </c>
      <c r="F54" s="131"/>
      <c r="G54" s="187"/>
      <c r="H54" s="42"/>
      <c r="I54" s="42"/>
      <c r="J54" s="42"/>
      <c r="K54" s="42"/>
      <c r="L54" s="42"/>
      <c r="M54" s="42"/>
      <c r="N54" s="42"/>
      <c r="O54" s="42"/>
      <c r="P54" s="42"/>
      <c r="Q54" s="42"/>
      <c r="R54" s="42"/>
      <c r="S54" s="42"/>
      <c r="T54" s="43"/>
      <c r="U54" s="423" t="s">
        <v>245</v>
      </c>
      <c r="V54" s="178"/>
      <c r="W54" s="178"/>
      <c r="X54" s="178"/>
      <c r="Y54" s="178"/>
      <c r="Z54" s="178"/>
      <c r="AA54" s="178"/>
      <c r="AB54" s="178"/>
      <c r="AC54" s="178"/>
      <c r="AD54" s="178"/>
      <c r="AE54" s="178"/>
      <c r="AF54" s="178"/>
      <c r="AG54" s="178"/>
      <c r="AH54" s="178"/>
      <c r="AI54" s="178"/>
      <c r="AJ54" s="178"/>
      <c r="AK54" s="178"/>
      <c r="AL54" s="391"/>
      <c r="AM54" s="392"/>
      <c r="AN54" s="6"/>
      <c r="AO54" s="6"/>
    </row>
    <row r="55" spans="1:41" ht="14.1" customHeight="1">
      <c r="A55" s="399" t="s">
        <v>230</v>
      </c>
      <c r="B55" s="42"/>
      <c r="C55" s="42"/>
      <c r="D55" s="42"/>
      <c r="E55" s="383"/>
      <c r="F55" s="178"/>
      <c r="G55" s="42"/>
      <c r="H55" s="42"/>
      <c r="I55" s="42"/>
      <c r="K55" s="42"/>
      <c r="L55" s="42"/>
      <c r="M55" s="42"/>
      <c r="N55" s="42"/>
      <c r="O55" s="42"/>
      <c r="P55" s="42"/>
      <c r="Q55" s="42"/>
      <c r="R55" s="42"/>
      <c r="S55" s="42"/>
      <c r="T55" s="43"/>
      <c r="U55" s="393"/>
      <c r="V55" s="394"/>
      <c r="W55" s="394"/>
      <c r="X55" s="394"/>
      <c r="Y55" s="394"/>
      <c r="Z55" s="394"/>
      <c r="AA55" s="394"/>
      <c r="AB55" s="394"/>
      <c r="AC55" s="394"/>
      <c r="AD55" s="394"/>
      <c r="AE55" s="394"/>
      <c r="AF55" s="394"/>
      <c r="AG55" s="178"/>
      <c r="AH55" s="178"/>
      <c r="AI55" s="178"/>
      <c r="AJ55" s="178"/>
      <c r="AK55" s="178"/>
      <c r="AL55" s="391"/>
      <c r="AM55" s="392"/>
      <c r="AN55" s="6"/>
      <c r="AO55" s="6"/>
    </row>
    <row r="56" spans="1:41" ht="14.1" customHeight="1">
      <c r="A56" s="189"/>
      <c r="B56" s="181"/>
      <c r="C56" s="181"/>
      <c r="D56" s="181"/>
      <c r="E56" s="401" t="s">
        <v>216</v>
      </c>
      <c r="F56" s="181"/>
      <c r="G56" s="181"/>
      <c r="H56" s="181"/>
      <c r="I56" s="181"/>
      <c r="J56" s="402"/>
      <c r="K56" s="181"/>
      <c r="L56" s="181"/>
      <c r="M56" s="181"/>
      <c r="N56" s="181"/>
      <c r="O56" s="181"/>
      <c r="P56" s="181"/>
      <c r="Q56" s="181"/>
      <c r="R56" s="181"/>
      <c r="S56" s="181"/>
      <c r="T56" s="182"/>
      <c r="U56" s="419" t="s">
        <v>246</v>
      </c>
      <c r="V56" s="420"/>
      <c r="W56" s="420"/>
      <c r="X56" s="420"/>
      <c r="Y56" s="420"/>
      <c r="Z56" s="420"/>
      <c r="AA56" s="420"/>
      <c r="AB56" s="420"/>
      <c r="AC56" s="420"/>
      <c r="AD56" s="420"/>
      <c r="AE56" s="420"/>
      <c r="AF56" s="420"/>
      <c r="AG56" s="420"/>
      <c r="AH56" s="421"/>
      <c r="AI56" s="421"/>
      <c r="AJ56" s="420"/>
      <c r="AK56" s="420"/>
      <c r="AL56" s="422"/>
      <c r="AM56" s="392"/>
      <c r="AN56" s="6"/>
      <c r="AO56" s="6"/>
    </row>
    <row r="57" spans="1:41" ht="14.1" customHeight="1">
      <c r="A57" s="131" t="s">
        <v>239</v>
      </c>
      <c r="B57" s="42"/>
      <c r="C57" s="42"/>
      <c r="D57" s="42"/>
      <c r="E57" s="42"/>
      <c r="F57" s="42"/>
      <c r="G57" s="42"/>
      <c r="H57" s="42"/>
      <c r="I57" s="42"/>
      <c r="J57" s="178"/>
      <c r="K57" s="42"/>
      <c r="L57" s="42"/>
      <c r="M57" s="42"/>
      <c r="N57" s="42"/>
      <c r="O57" s="42"/>
      <c r="P57" s="42"/>
      <c r="Q57" s="42"/>
      <c r="R57" s="42"/>
      <c r="S57" s="42"/>
      <c r="T57" s="43"/>
      <c r="U57" s="403"/>
      <c r="V57" s="402"/>
      <c r="W57" s="402"/>
      <c r="X57" s="402"/>
      <c r="Y57" s="402"/>
      <c r="Z57" s="402"/>
      <c r="AA57" s="402"/>
      <c r="AB57" s="402"/>
      <c r="AC57" s="402"/>
      <c r="AD57" s="402"/>
      <c r="AE57" s="402"/>
      <c r="AF57" s="402"/>
      <c r="AG57" s="402"/>
      <c r="AH57" s="410"/>
      <c r="AI57" s="410"/>
      <c r="AJ57" s="402"/>
      <c r="AK57" s="402"/>
      <c r="AL57" s="405"/>
      <c r="AM57" s="392"/>
      <c r="AN57" s="6"/>
      <c r="AO57" s="6"/>
    </row>
    <row r="58" spans="1:41" ht="14.1" customHeight="1">
      <c r="A58" s="162" t="s">
        <v>238</v>
      </c>
      <c r="B58" s="42"/>
      <c r="C58" s="42"/>
      <c r="D58" s="42"/>
      <c r="E58" s="42"/>
      <c r="F58" s="42"/>
      <c r="G58" s="42"/>
      <c r="H58" s="42"/>
      <c r="I58" s="42"/>
      <c r="J58" s="178"/>
      <c r="K58" s="42"/>
      <c r="L58" s="42"/>
      <c r="M58" s="42"/>
      <c r="N58" s="42"/>
      <c r="O58" s="42"/>
      <c r="P58" s="42"/>
      <c r="Q58" s="42"/>
      <c r="R58" s="42"/>
      <c r="S58" s="42"/>
      <c r="T58" s="43"/>
      <c r="U58" s="178"/>
      <c r="V58" s="178"/>
      <c r="W58" s="178"/>
      <c r="X58" s="178"/>
      <c r="Y58" s="178"/>
      <c r="Z58" s="394"/>
      <c r="AA58" s="178"/>
      <c r="AB58" s="394"/>
      <c r="AC58" s="394"/>
      <c r="AD58" s="394"/>
      <c r="AE58" s="394"/>
      <c r="AF58" s="178"/>
      <c r="AG58" s="178"/>
      <c r="AH58" s="188"/>
      <c r="AI58" s="178"/>
      <c r="AJ58" s="178"/>
      <c r="AK58" s="178"/>
      <c r="AL58" s="391"/>
      <c r="AM58" s="392"/>
      <c r="AN58" s="6"/>
      <c r="AO58" s="6"/>
    </row>
    <row r="59" spans="1:41" ht="14.1" customHeight="1">
      <c r="A59" s="131"/>
      <c r="B59" s="42"/>
      <c r="C59" s="42" t="s">
        <v>261</v>
      </c>
      <c r="D59" s="42"/>
      <c r="E59" s="42"/>
      <c r="F59" s="42"/>
      <c r="G59" s="42"/>
      <c r="H59" s="42"/>
      <c r="I59" s="42"/>
      <c r="J59" s="178"/>
      <c r="K59" s="42"/>
      <c r="L59" s="42"/>
      <c r="M59" s="42"/>
      <c r="N59" s="42"/>
      <c r="O59" s="42"/>
      <c r="P59" s="42"/>
      <c r="Q59" s="42"/>
      <c r="R59" s="42"/>
      <c r="S59" s="42"/>
      <c r="T59" s="43"/>
      <c r="U59" s="395" t="s">
        <v>247</v>
      </c>
      <c r="V59" s="394"/>
      <c r="W59" s="394"/>
      <c r="X59" s="394"/>
      <c r="Y59" s="394"/>
      <c r="Z59" s="394"/>
      <c r="AA59" s="394"/>
      <c r="AB59" s="178"/>
      <c r="AC59" s="178"/>
      <c r="AD59" s="178"/>
      <c r="AE59" s="178"/>
      <c r="AF59" s="178"/>
      <c r="AG59" s="178"/>
      <c r="AH59" s="188"/>
      <c r="AI59" s="178"/>
      <c r="AJ59" s="178"/>
      <c r="AK59" s="178"/>
      <c r="AL59" s="391"/>
      <c r="AM59" s="392"/>
      <c r="AN59" s="6"/>
      <c r="AO59" s="6"/>
    </row>
    <row r="60" spans="1:41" ht="14.1" customHeight="1">
      <c r="A60" s="131"/>
      <c r="B60" s="42"/>
      <c r="C60" s="42"/>
      <c r="D60" s="42"/>
      <c r="E60" s="42"/>
      <c r="F60" s="42"/>
      <c r="G60" s="42"/>
      <c r="H60" s="42"/>
      <c r="I60" s="42"/>
      <c r="J60" s="178"/>
      <c r="K60" s="42"/>
      <c r="L60" s="42"/>
      <c r="M60" s="42"/>
      <c r="N60" s="42"/>
      <c r="O60" s="42"/>
      <c r="P60" s="42"/>
      <c r="Q60" s="42"/>
      <c r="R60" s="42"/>
      <c r="S60" s="42"/>
      <c r="T60" s="43"/>
      <c r="U60" s="403"/>
      <c r="V60" s="402"/>
      <c r="W60" s="402"/>
      <c r="X60" s="402"/>
      <c r="Y60" s="402"/>
      <c r="Z60" s="402"/>
      <c r="AA60" s="402"/>
      <c r="AB60" s="402"/>
      <c r="AC60" s="402"/>
      <c r="AD60" s="402"/>
      <c r="AE60" s="402"/>
      <c r="AF60" s="402"/>
      <c r="AG60" s="402"/>
      <c r="AH60" s="411"/>
      <c r="AI60" s="411"/>
      <c r="AJ60" s="402"/>
      <c r="AK60" s="402"/>
      <c r="AL60" s="405"/>
      <c r="AM60" s="392"/>
      <c r="AN60" s="6"/>
      <c r="AO60" s="6"/>
    </row>
    <row r="61" spans="1:41" ht="14.1" customHeight="1">
      <c r="A61" s="131"/>
      <c r="B61" s="42"/>
      <c r="C61" s="42"/>
      <c r="D61" s="42"/>
      <c r="E61" s="42"/>
      <c r="F61" s="42"/>
      <c r="G61" s="42"/>
      <c r="H61" s="42"/>
      <c r="I61" s="42"/>
      <c r="J61" s="178"/>
      <c r="K61" s="42"/>
      <c r="L61" s="42"/>
      <c r="M61" s="42"/>
      <c r="N61" s="42"/>
      <c r="O61" s="42"/>
      <c r="P61" s="42"/>
      <c r="Q61" s="42"/>
      <c r="R61" s="42"/>
      <c r="S61" s="42"/>
      <c r="T61" s="43"/>
      <c r="U61" t="s">
        <v>253</v>
      </c>
      <c r="AM61" s="392"/>
      <c r="AN61" s="6"/>
      <c r="AO61" s="6"/>
    </row>
    <row r="62" spans="1:41" ht="14.1" customHeight="1">
      <c r="A62" s="192"/>
      <c r="B62" s="42"/>
      <c r="C62" s="42"/>
      <c r="D62" s="42"/>
      <c r="E62" s="42"/>
      <c r="F62" s="42"/>
      <c r="G62" s="42"/>
      <c r="H62" s="42"/>
      <c r="I62" s="42"/>
      <c r="J62" s="178"/>
      <c r="K62" s="42"/>
      <c r="L62" s="42"/>
      <c r="M62" s="42"/>
      <c r="N62" s="42"/>
      <c r="O62" s="42"/>
      <c r="P62" s="42"/>
      <c r="Q62" s="42"/>
      <c r="R62" s="42"/>
      <c r="S62" s="42"/>
      <c r="T62" s="43"/>
      <c r="U62" s="418" t="s">
        <v>252</v>
      </c>
      <c r="AM62" s="392"/>
      <c r="AN62" s="6"/>
      <c r="AO62" s="6"/>
    </row>
    <row r="63" spans="1:41" ht="14.1" customHeight="1">
      <c r="A63" s="192"/>
      <c r="B63" s="42"/>
      <c r="C63" s="42"/>
      <c r="D63" s="42"/>
      <c r="E63" s="42"/>
      <c r="F63" s="42"/>
      <c r="G63" s="42"/>
      <c r="H63" s="42"/>
      <c r="I63" s="42"/>
      <c r="J63" s="178"/>
      <c r="K63" s="42"/>
      <c r="L63" s="42"/>
      <c r="M63" s="42"/>
      <c r="N63" s="42"/>
      <c r="O63" s="42"/>
      <c r="P63" s="42"/>
      <c r="Q63" s="42"/>
      <c r="R63" s="42"/>
      <c r="S63" s="42"/>
      <c r="T63" s="43"/>
      <c r="U63" s="417" t="s">
        <v>248</v>
      </c>
      <c r="V63" s="21"/>
      <c r="W63" s="21"/>
      <c r="X63" s="21"/>
      <c r="Y63" s="21"/>
      <c r="Z63" s="21"/>
      <c r="AA63" s="21"/>
      <c r="AB63" s="21"/>
      <c r="AC63" s="21"/>
      <c r="AD63" s="21"/>
      <c r="AE63" s="21"/>
      <c r="AF63" s="21"/>
      <c r="AG63" s="21"/>
      <c r="AH63" s="21"/>
      <c r="AI63" s="21"/>
      <c r="AJ63" s="21"/>
      <c r="AK63" s="21"/>
      <c r="AL63" s="21"/>
      <c r="AM63" s="392"/>
      <c r="AN63" s="6"/>
      <c r="AO63" s="6"/>
    </row>
    <row r="64" spans="1:41" ht="14.1" customHeight="1">
      <c r="A64" s="414"/>
      <c r="B64" s="414"/>
      <c r="C64" s="414"/>
      <c r="D64" s="414"/>
      <c r="E64" s="414"/>
      <c r="F64" s="414"/>
      <c r="G64" s="414"/>
      <c r="H64" s="414"/>
      <c r="I64" s="414"/>
      <c r="J64" s="414"/>
      <c r="K64" s="414"/>
      <c r="L64" s="414"/>
      <c r="M64" s="414"/>
      <c r="N64" s="414"/>
      <c r="O64" s="414"/>
      <c r="P64" s="414"/>
      <c r="Q64" s="414"/>
      <c r="R64" s="414"/>
      <c r="S64" s="414"/>
      <c r="T64" s="415"/>
      <c r="U64" s="403"/>
      <c r="V64" s="402"/>
      <c r="W64" s="402"/>
      <c r="X64" s="402"/>
      <c r="Y64" s="402"/>
      <c r="Z64" s="402"/>
      <c r="AA64" s="402"/>
      <c r="AB64" s="402"/>
      <c r="AC64" s="402"/>
      <c r="AD64" s="402"/>
      <c r="AE64" s="402"/>
      <c r="AF64" s="402"/>
      <c r="AG64" s="402"/>
      <c r="AH64" s="411"/>
      <c r="AI64" s="402"/>
      <c r="AJ64" s="402"/>
      <c r="AK64" s="402"/>
      <c r="AL64" s="405"/>
      <c r="AM64" s="392"/>
      <c r="AN64" s="6"/>
      <c r="AO64" s="6"/>
    </row>
    <row r="65" spans="1:41" ht="14.1" customHeight="1">
      <c r="A65" s="131" t="s">
        <v>206</v>
      </c>
      <c r="B65" s="42"/>
      <c r="C65" s="42"/>
      <c r="D65" s="42"/>
      <c r="E65" s="42"/>
      <c r="F65" s="42" t="s">
        <v>262</v>
      </c>
      <c r="H65" s="42"/>
      <c r="I65" s="42"/>
      <c r="J65" s="42"/>
      <c r="K65" s="42"/>
      <c r="L65" s="42"/>
      <c r="M65" s="42"/>
      <c r="N65" s="42"/>
      <c r="O65" s="42"/>
      <c r="P65" s="42"/>
      <c r="Q65" s="42"/>
      <c r="R65" s="42"/>
      <c r="S65" s="42"/>
      <c r="T65" s="43"/>
      <c r="U65" s="352" t="s">
        <v>24</v>
      </c>
      <c r="V65" s="178"/>
      <c r="W65" s="178"/>
      <c r="X65" s="178"/>
      <c r="Y65" s="178"/>
      <c r="Z65" s="394"/>
      <c r="AA65" s="178"/>
      <c r="AB65" s="394"/>
      <c r="AC65" s="394"/>
      <c r="AD65" s="394"/>
      <c r="AE65" s="394"/>
      <c r="AF65" s="178"/>
      <c r="AG65" s="178"/>
      <c r="AH65" s="188"/>
      <c r="AI65" s="178"/>
      <c r="AJ65" s="178"/>
      <c r="AK65" s="178"/>
      <c r="AL65" s="391"/>
      <c r="AM65" s="392"/>
      <c r="AN65" s="6"/>
      <c r="AO65" s="6"/>
    </row>
    <row r="66" spans="1:41" ht="14.1" customHeight="1" thickBot="1">
      <c r="A66" s="425" t="s">
        <v>207</v>
      </c>
      <c r="B66" s="181"/>
      <c r="C66" s="181"/>
      <c r="D66" s="446">
        <v>220</v>
      </c>
      <c r="E66" s="476"/>
      <c r="F66" s="181"/>
      <c r="G66" s="181"/>
      <c r="H66" s="413" t="s">
        <v>240</v>
      </c>
      <c r="I66" s="185"/>
      <c r="J66" s="181"/>
      <c r="K66" s="181"/>
      <c r="L66" s="181" t="s">
        <v>263</v>
      </c>
      <c r="M66" s="181"/>
      <c r="N66" s="181"/>
      <c r="O66" s="181"/>
      <c r="P66" s="195"/>
      <c r="Q66" s="181"/>
      <c r="R66" s="181"/>
      <c r="S66" s="181"/>
      <c r="T66" s="182"/>
      <c r="U66" s="403" t="s">
        <v>249</v>
      </c>
      <c r="V66" s="402"/>
      <c r="W66" s="402"/>
      <c r="X66" s="402"/>
      <c r="Y66" s="402"/>
      <c r="Z66" s="402"/>
      <c r="AA66" s="402"/>
      <c r="AB66" s="402"/>
      <c r="AC66" s="402"/>
      <c r="AD66" s="402"/>
      <c r="AE66" s="402"/>
      <c r="AF66" s="402"/>
      <c r="AG66" s="402"/>
      <c r="AH66" s="411"/>
      <c r="AI66" s="402"/>
      <c r="AJ66" s="402"/>
      <c r="AK66" s="402"/>
      <c r="AL66" s="405"/>
      <c r="AM66" s="392"/>
      <c r="AN66" s="6"/>
      <c r="AO66" s="6"/>
    </row>
    <row r="67" spans="1:41" ht="14.1" customHeight="1">
      <c r="A67" s="186" t="s">
        <v>241</v>
      </c>
      <c r="B67" s="42"/>
      <c r="C67" s="42"/>
      <c r="D67" s="42"/>
      <c r="E67" s="42"/>
      <c r="F67" s="42"/>
      <c r="G67" s="42"/>
      <c r="H67" s="42"/>
      <c r="I67" s="42"/>
      <c r="J67" s="42"/>
      <c r="K67" s="42"/>
      <c r="L67" s="42"/>
      <c r="M67" s="42"/>
      <c r="N67" s="42"/>
      <c r="O67" s="42"/>
      <c r="P67" s="42"/>
      <c r="Q67" s="42"/>
      <c r="R67" s="42"/>
      <c r="S67" s="42"/>
      <c r="T67" s="42"/>
      <c r="U67" s="417"/>
      <c r="AM67" s="392"/>
      <c r="AN67" s="6"/>
      <c r="AO67" s="6"/>
    </row>
    <row r="68" spans="1:41" ht="14.1" customHeight="1">
      <c r="A68" s="400" t="s">
        <v>233</v>
      </c>
      <c r="B68" s="42"/>
      <c r="C68" s="42"/>
      <c r="D68" s="42"/>
      <c r="E68" s="42"/>
      <c r="F68" s="42"/>
      <c r="G68" s="42"/>
      <c r="H68" s="42"/>
      <c r="I68" s="42"/>
      <c r="J68" s="42"/>
      <c r="K68" s="42"/>
      <c r="L68" s="42"/>
      <c r="M68" s="42"/>
      <c r="N68" s="42"/>
      <c r="O68" s="42"/>
      <c r="P68" s="42"/>
      <c r="Q68" s="42"/>
      <c r="R68" s="42"/>
      <c r="S68" s="42"/>
      <c r="T68" s="43"/>
      <c r="U68" s="352" t="s">
        <v>228</v>
      </c>
      <c r="V68" s="394"/>
      <c r="W68" s="394"/>
      <c r="X68" s="394"/>
      <c r="Y68" s="394"/>
      <c r="Z68" s="394"/>
      <c r="AA68" s="394"/>
      <c r="AB68" s="394"/>
      <c r="AC68" s="394"/>
      <c r="AD68" s="394"/>
      <c r="AE68" s="394"/>
      <c r="AF68" s="394"/>
      <c r="AG68" s="178"/>
      <c r="AH68" s="188"/>
      <c r="AI68" s="188"/>
      <c r="AJ68" s="178"/>
      <c r="AK68" s="178"/>
      <c r="AL68" s="391"/>
      <c r="AM68" s="392"/>
      <c r="AN68" s="6"/>
      <c r="AO68" s="6"/>
    </row>
    <row r="69" spans="1:41" ht="14.1" customHeight="1">
      <c r="A69" s="220"/>
      <c r="B69" s="181"/>
      <c r="C69" s="181"/>
      <c r="D69" s="181"/>
      <c r="E69" s="181"/>
      <c r="F69" s="181"/>
      <c r="G69" s="181"/>
      <c r="H69" s="181"/>
      <c r="I69" s="181"/>
      <c r="J69" s="181"/>
      <c r="K69" s="181"/>
      <c r="L69" s="181"/>
      <c r="M69" s="181"/>
      <c r="N69" s="181"/>
      <c r="O69" s="181"/>
      <c r="P69" s="181"/>
      <c r="Q69" s="181"/>
      <c r="R69" s="181"/>
      <c r="S69" s="181"/>
      <c r="T69" s="182"/>
      <c r="U69" s="352"/>
      <c r="V69" s="394"/>
      <c r="W69" s="394"/>
      <c r="X69" s="394"/>
      <c r="Y69" s="394"/>
      <c r="Z69" s="394"/>
      <c r="AA69" s="178"/>
      <c r="AB69" s="178"/>
      <c r="AC69" s="178"/>
      <c r="AD69" s="178"/>
      <c r="AE69" s="178"/>
      <c r="AF69" s="178"/>
      <c r="AG69" s="178"/>
      <c r="AH69" s="396"/>
      <c r="AI69" s="396"/>
      <c r="AJ69" s="178"/>
      <c r="AK69" s="178"/>
      <c r="AL69" s="391"/>
      <c r="AM69" s="392"/>
      <c r="AN69" s="6"/>
      <c r="AO69" s="6"/>
    </row>
    <row r="70" spans="1:41" ht="14.1" customHeight="1">
      <c r="A70" s="186" t="s">
        <v>242</v>
      </c>
      <c r="B70" s="42"/>
      <c r="C70" s="42"/>
      <c r="D70" s="42"/>
      <c r="E70" s="42"/>
      <c r="F70" s="42"/>
      <c r="G70" s="42"/>
      <c r="H70" s="42"/>
      <c r="I70" s="42"/>
      <c r="J70" s="42"/>
      <c r="K70" s="42"/>
      <c r="L70" s="42"/>
      <c r="M70" s="42"/>
      <c r="N70" s="42"/>
      <c r="O70" s="42"/>
      <c r="P70" s="42"/>
      <c r="Q70" s="42"/>
      <c r="R70" s="42"/>
      <c r="S70" s="42"/>
      <c r="T70" s="42"/>
      <c r="U70" s="419" t="s">
        <v>229</v>
      </c>
      <c r="V70" s="420"/>
      <c r="W70" s="420"/>
      <c r="X70" s="420"/>
      <c r="Y70" s="420"/>
      <c r="Z70" s="420"/>
      <c r="AA70" s="420"/>
      <c r="AB70" s="420"/>
      <c r="AC70" s="420"/>
      <c r="AD70" s="420"/>
      <c r="AE70" s="420"/>
      <c r="AF70" s="420"/>
      <c r="AG70" s="420"/>
      <c r="AH70" s="424"/>
      <c r="AI70" s="424"/>
      <c r="AJ70" s="420"/>
      <c r="AK70" s="420"/>
      <c r="AL70" s="422"/>
      <c r="AM70" s="392"/>
      <c r="AN70" s="6"/>
      <c r="AO70" s="6"/>
    </row>
    <row r="71" spans="1:41" ht="14.1" customHeight="1">
      <c r="A71" s="400" t="s">
        <v>233</v>
      </c>
      <c r="B71" s="42"/>
      <c r="C71" s="42"/>
      <c r="D71" s="42"/>
      <c r="E71" s="42"/>
      <c r="F71" s="42"/>
      <c r="G71" s="42"/>
      <c r="H71" s="42"/>
      <c r="I71" s="42"/>
      <c r="J71" s="42"/>
      <c r="K71" s="42"/>
      <c r="L71" s="42"/>
      <c r="M71" s="42"/>
      <c r="N71" s="42"/>
      <c r="O71" s="42"/>
      <c r="P71" s="42"/>
      <c r="Q71" s="42"/>
      <c r="R71" s="42"/>
      <c r="S71" s="42"/>
      <c r="T71" s="43"/>
      <c r="U71" s="403"/>
      <c r="V71" s="402"/>
      <c r="W71" s="404"/>
      <c r="X71" s="402"/>
      <c r="Y71" s="402"/>
      <c r="Z71" s="402"/>
      <c r="AA71" s="402"/>
      <c r="AB71" s="402"/>
      <c r="AC71" s="402"/>
      <c r="AD71" s="402"/>
      <c r="AE71" s="402"/>
      <c r="AF71" s="402"/>
      <c r="AG71" s="402"/>
      <c r="AH71" s="402"/>
      <c r="AI71" s="402"/>
      <c r="AJ71" s="402"/>
      <c r="AK71" s="402"/>
      <c r="AL71" s="405"/>
      <c r="AM71" s="392"/>
      <c r="AN71" s="6"/>
      <c r="AO71" s="6"/>
    </row>
    <row r="72" spans="1:41" ht="14.1" customHeight="1">
      <c r="A72" s="220"/>
      <c r="B72" s="181"/>
      <c r="C72" s="181"/>
      <c r="D72" s="181"/>
      <c r="E72" s="181"/>
      <c r="F72" s="181"/>
      <c r="G72" s="181"/>
      <c r="H72" s="181"/>
      <c r="I72" s="181"/>
      <c r="J72" s="181"/>
      <c r="K72" s="181"/>
      <c r="L72" s="181"/>
      <c r="M72" s="181"/>
      <c r="N72" s="181"/>
      <c r="O72" s="181"/>
      <c r="P72" s="181"/>
      <c r="Q72" s="181"/>
      <c r="R72" s="181"/>
      <c r="S72" s="181"/>
      <c r="T72" s="182"/>
      <c r="U72" s="352" t="s">
        <v>77</v>
      </c>
      <c r="V72" s="178"/>
      <c r="W72" s="397"/>
      <c r="X72" s="178"/>
      <c r="Y72" s="178"/>
      <c r="Z72" s="178"/>
      <c r="AA72" s="178"/>
      <c r="AB72" s="178"/>
      <c r="AC72" s="178"/>
      <c r="AD72" s="178"/>
      <c r="AE72" s="178"/>
      <c r="AF72" s="178"/>
      <c r="AG72" s="178"/>
      <c r="AH72" s="398"/>
      <c r="AI72" s="178"/>
      <c r="AJ72" s="178"/>
      <c r="AK72" s="178"/>
      <c r="AL72" s="391"/>
      <c r="AM72" s="392"/>
      <c r="AN72" s="6"/>
      <c r="AO72" s="6"/>
    </row>
    <row r="73" spans="1:41" ht="14.1" customHeight="1">
      <c r="A73" s="186" t="s">
        <v>243</v>
      </c>
      <c r="B73" s="42"/>
      <c r="C73" s="42"/>
      <c r="D73" s="42"/>
      <c r="E73" s="42"/>
      <c r="F73" s="42"/>
      <c r="G73" s="42"/>
      <c r="H73" s="42"/>
      <c r="I73" s="42"/>
      <c r="J73" s="42"/>
      <c r="K73" s="42"/>
      <c r="L73" s="42"/>
      <c r="M73" s="42"/>
      <c r="N73" s="42"/>
      <c r="O73" s="42"/>
      <c r="P73" s="42"/>
      <c r="Q73" s="42"/>
      <c r="R73" s="42"/>
      <c r="S73" s="42"/>
      <c r="T73" s="43"/>
      <c r="AM73" s="392"/>
      <c r="AN73" s="6"/>
      <c r="AO73" s="6"/>
    </row>
    <row r="74" spans="1:41" ht="14.25" customHeight="1">
      <c r="A74" s="400" t="s">
        <v>233</v>
      </c>
      <c r="B74" s="42"/>
      <c r="C74" s="42"/>
      <c r="D74" s="42"/>
      <c r="E74" s="42"/>
      <c r="F74" s="42"/>
      <c r="G74" s="42"/>
      <c r="H74" s="42"/>
      <c r="I74" s="42"/>
      <c r="J74" s="42"/>
      <c r="K74" s="42"/>
      <c r="L74" s="42"/>
      <c r="M74" s="42"/>
      <c r="N74" s="42"/>
      <c r="O74" s="42"/>
      <c r="P74" s="42"/>
      <c r="Q74" s="42"/>
      <c r="R74" s="42"/>
      <c r="S74" s="42"/>
      <c r="T74" s="43"/>
      <c r="U74" s="352"/>
      <c r="V74" s="178"/>
      <c r="W74" s="178"/>
      <c r="X74" s="178"/>
      <c r="Y74" s="178"/>
      <c r="Z74" s="178"/>
      <c r="AA74" s="178"/>
      <c r="AB74" s="178"/>
      <c r="AC74" s="178"/>
      <c r="AD74" s="178"/>
      <c r="AE74" s="178"/>
      <c r="AF74" s="394"/>
      <c r="AG74" s="178"/>
      <c r="AH74" s="178"/>
      <c r="AI74" s="178"/>
      <c r="AJ74" s="178"/>
      <c r="AK74" s="178"/>
      <c r="AL74" s="391"/>
      <c r="AM74" s="392"/>
      <c r="AN74" s="6"/>
      <c r="AO74" s="6"/>
    </row>
    <row r="75" spans="1:41" ht="14.1" customHeight="1">
      <c r="A75" s="192"/>
      <c r="B75" s="42"/>
      <c r="C75" s="42"/>
      <c r="D75" s="42"/>
      <c r="E75" s="42"/>
      <c r="F75" s="42"/>
      <c r="G75" s="42"/>
      <c r="H75" s="42"/>
      <c r="I75" s="42"/>
      <c r="J75" s="42"/>
      <c r="K75" s="42"/>
      <c r="L75" s="42"/>
      <c r="M75" s="42"/>
      <c r="N75" s="42"/>
      <c r="O75" s="42"/>
      <c r="P75" s="42"/>
      <c r="Q75" s="42"/>
      <c r="R75" s="42"/>
      <c r="S75" s="181"/>
      <c r="T75" s="43"/>
      <c r="U75" s="406"/>
      <c r="V75" s="407"/>
      <c r="W75" s="407"/>
      <c r="X75" s="407"/>
      <c r="Y75" s="407"/>
      <c r="Z75" s="407"/>
      <c r="AA75" s="407"/>
      <c r="AB75" s="407"/>
      <c r="AC75" s="407"/>
      <c r="AD75" s="407"/>
      <c r="AE75" s="407"/>
      <c r="AF75" s="407"/>
      <c r="AG75" s="407"/>
      <c r="AH75" s="407"/>
      <c r="AI75" s="407"/>
      <c r="AJ75" s="407"/>
      <c r="AK75" s="408"/>
      <c r="AL75" s="409"/>
      <c r="AM75" s="6"/>
      <c r="AN75" s="6"/>
      <c r="AO75" s="6"/>
    </row>
    <row r="76" spans="1:41" ht="14.1" customHeight="1">
      <c r="A76" s="198" t="s">
        <v>34</v>
      </c>
      <c r="B76" s="12"/>
      <c r="C76" s="12"/>
      <c r="D76" s="12"/>
      <c r="E76" s="12"/>
      <c r="F76" s="12"/>
      <c r="G76" s="12"/>
      <c r="H76" s="12"/>
      <c r="I76" s="12"/>
      <c r="J76" s="12"/>
      <c r="K76" s="12"/>
      <c r="L76" s="12"/>
      <c r="M76" s="12"/>
      <c r="N76" s="12" t="s">
        <v>23</v>
      </c>
      <c r="O76" s="12"/>
      <c r="P76" s="12" t="s">
        <v>19</v>
      </c>
      <c r="Q76" s="12"/>
      <c r="R76" s="12"/>
      <c r="S76" s="42" t="s">
        <v>20</v>
      </c>
      <c r="T76" s="22"/>
      <c r="U76" s="191"/>
      <c r="V76" s="190"/>
      <c r="W76" s="190"/>
      <c r="X76" s="190"/>
      <c r="Y76" s="190"/>
      <c r="Z76" s="191"/>
      <c r="AA76" s="191"/>
      <c r="AB76" s="191"/>
      <c r="AC76" s="191"/>
      <c r="AD76" s="191"/>
      <c r="AE76" s="191"/>
      <c r="AF76" s="191"/>
      <c r="AG76" s="191"/>
      <c r="AH76" s="191"/>
      <c r="AI76" s="191"/>
      <c r="AJ76" s="191"/>
      <c r="AK76" s="197"/>
      <c r="AL76" s="179"/>
      <c r="AM76" s="6"/>
      <c r="AN76" s="6"/>
      <c r="AO76" s="6"/>
    </row>
    <row r="77" spans="1:41" ht="14.1" customHeight="1">
      <c r="A77" s="131"/>
      <c r="B77" s="42"/>
      <c r="C77" s="42"/>
      <c r="D77" s="42"/>
      <c r="E77" s="42"/>
      <c r="F77" s="42"/>
      <c r="G77" s="42"/>
      <c r="H77" s="42"/>
      <c r="I77" s="42"/>
      <c r="J77" s="42"/>
      <c r="K77" s="42"/>
      <c r="L77" s="42"/>
      <c r="M77" s="42"/>
      <c r="N77" s="42"/>
      <c r="O77" s="42"/>
      <c r="P77" s="42"/>
      <c r="Q77" s="42"/>
      <c r="R77" s="42"/>
      <c r="S77" s="42"/>
      <c r="T77" s="43"/>
      <c r="U77" s="191"/>
      <c r="V77" s="191"/>
      <c r="W77" s="196"/>
      <c r="X77" s="191"/>
      <c r="Y77" s="191"/>
      <c r="Z77" s="191"/>
      <c r="AA77" s="191"/>
      <c r="AB77" s="191"/>
      <c r="AC77" s="191"/>
      <c r="AD77" s="191"/>
      <c r="AE77" s="191"/>
      <c r="AF77" s="191"/>
      <c r="AG77" s="191"/>
      <c r="AH77" s="191"/>
      <c r="AI77" s="191"/>
      <c r="AJ77" s="191"/>
      <c r="AK77" s="197"/>
      <c r="AL77" s="179"/>
      <c r="AM77" s="6"/>
      <c r="AN77" s="6"/>
      <c r="AO77" s="6"/>
    </row>
    <row r="78" spans="1:41" ht="14.1" customHeight="1">
      <c r="A78" s="192"/>
      <c r="B78" s="42"/>
      <c r="C78" s="42"/>
      <c r="D78" s="42"/>
      <c r="E78" s="42"/>
      <c r="F78" s="42"/>
      <c r="G78" s="42"/>
      <c r="H78" s="42"/>
      <c r="I78" s="42"/>
      <c r="J78" s="42"/>
      <c r="K78" s="42"/>
      <c r="L78" s="42"/>
      <c r="M78" s="42"/>
      <c r="N78" s="42"/>
      <c r="O78" s="42"/>
      <c r="P78" s="437"/>
      <c r="Q78" s="437"/>
      <c r="R78" s="42"/>
      <c r="S78" s="42"/>
      <c r="T78" s="42"/>
      <c r="U78" s="291"/>
      <c r="V78" s="42"/>
      <c r="W78" s="42"/>
      <c r="X78" s="42"/>
      <c r="Y78" s="42"/>
      <c r="Z78" s="42"/>
      <c r="AA78" s="42"/>
      <c r="AB78" s="42"/>
      <c r="AC78" s="42"/>
      <c r="AD78" s="124"/>
      <c r="AE78" s="42"/>
      <c r="AF78" s="42"/>
      <c r="AG78" s="42"/>
      <c r="AH78" s="42"/>
      <c r="AI78" s="42"/>
      <c r="AJ78" s="42"/>
      <c r="AK78" s="42"/>
      <c r="AL78" s="43"/>
      <c r="AM78" s="6"/>
      <c r="AN78" s="6"/>
      <c r="AO78" s="6"/>
    </row>
    <row r="79" spans="1:41" ht="13.5" hidden="1" customHeight="1">
      <c r="A79" s="192"/>
      <c r="B79" s="42"/>
      <c r="C79" s="42"/>
      <c r="D79" s="42"/>
      <c r="E79" s="42"/>
      <c r="F79" s="42"/>
      <c r="G79" s="42"/>
      <c r="H79" s="42"/>
      <c r="I79" s="42"/>
      <c r="J79" s="42"/>
      <c r="K79" s="42"/>
      <c r="L79" s="42"/>
      <c r="M79" s="42"/>
      <c r="N79" s="42"/>
      <c r="O79" s="42"/>
      <c r="P79" s="42"/>
      <c r="Q79" s="42"/>
      <c r="R79" s="42"/>
      <c r="S79" s="42"/>
      <c r="T79" s="42"/>
      <c r="U79" s="131"/>
      <c r="V79" s="199"/>
      <c r="W79" s="199"/>
      <c r="X79" s="199"/>
      <c r="Y79" s="42"/>
      <c r="Z79" s="42"/>
      <c r="AA79" s="42"/>
      <c r="AB79" s="42"/>
      <c r="AC79" s="42"/>
      <c r="AD79" s="124"/>
      <c r="AE79" s="42"/>
      <c r="AF79" s="42"/>
      <c r="AG79" s="42"/>
      <c r="AH79" s="42"/>
      <c r="AI79" s="42"/>
      <c r="AJ79" s="42"/>
      <c r="AK79" s="42"/>
      <c r="AL79" s="43"/>
      <c r="AM79" s="6"/>
      <c r="AN79" s="6"/>
      <c r="AO79" s="6"/>
    </row>
    <row r="80" spans="1:41" ht="14.1" customHeight="1" thickBot="1">
      <c r="A80" s="200"/>
      <c r="B80" s="201"/>
      <c r="C80" s="201"/>
      <c r="D80" s="201"/>
      <c r="E80" s="201"/>
      <c r="F80" s="201"/>
      <c r="G80" s="201"/>
      <c r="H80" s="201"/>
      <c r="I80" s="201"/>
      <c r="J80" s="201"/>
      <c r="K80" s="201"/>
      <c r="L80" s="201"/>
      <c r="M80" s="201"/>
      <c r="N80" s="201"/>
      <c r="O80" s="201"/>
      <c r="P80" s="201"/>
      <c r="Q80" s="201"/>
      <c r="R80" s="201"/>
      <c r="S80" s="201"/>
      <c r="T80" s="202"/>
      <c r="U80" s="193"/>
      <c r="V80" s="194"/>
      <c r="W80" s="194"/>
      <c r="X80" s="194"/>
      <c r="Y80" s="194"/>
      <c r="Z80" s="200" t="s">
        <v>25</v>
      </c>
      <c r="AA80" s="203"/>
      <c r="AB80" s="203"/>
      <c r="AC80" s="203"/>
      <c r="AD80" s="203"/>
      <c r="AE80" s="442">
        <v>43003</v>
      </c>
      <c r="AF80" s="442"/>
      <c r="AG80" s="442"/>
      <c r="AH80" s="442"/>
      <c r="AI80" s="203"/>
      <c r="AJ80" s="203"/>
      <c r="AK80" s="203"/>
      <c r="AL80" s="204" t="s">
        <v>26</v>
      </c>
      <c r="AM80" s="6"/>
      <c r="AN80" s="6"/>
      <c r="AO80" s="6"/>
    </row>
    <row r="81" spans="1:41" ht="14.1" customHeight="1">
      <c r="A81" s="192" t="s">
        <v>27</v>
      </c>
      <c r="B81" s="42"/>
      <c r="C81" s="42"/>
      <c r="D81" s="42"/>
      <c r="E81" s="42"/>
      <c r="F81" s="42"/>
      <c r="G81" s="42"/>
      <c r="H81" s="42"/>
      <c r="I81" s="42"/>
      <c r="J81" s="42"/>
      <c r="K81" s="42"/>
      <c r="L81" s="42"/>
      <c r="M81" s="42"/>
      <c r="N81" s="42"/>
      <c r="O81" s="42"/>
      <c r="P81" s="42"/>
      <c r="Q81" s="42"/>
      <c r="R81" s="42"/>
      <c r="S81" s="42"/>
      <c r="T81" s="42"/>
      <c r="U81" s="192" t="s">
        <v>28</v>
      </c>
      <c r="V81" s="42"/>
      <c r="W81" s="42"/>
      <c r="X81" s="42"/>
      <c r="Y81" s="42"/>
      <c r="Z81" s="42"/>
      <c r="AA81" s="42" t="s">
        <v>35</v>
      </c>
      <c r="AB81" s="42"/>
      <c r="AC81" s="42"/>
      <c r="AD81" s="42"/>
      <c r="AE81" s="42"/>
      <c r="AF81" s="42"/>
      <c r="AG81" s="42"/>
      <c r="AH81" s="42"/>
      <c r="AI81" s="42"/>
      <c r="AJ81" s="42"/>
      <c r="AK81" s="42"/>
      <c r="AL81" s="43"/>
      <c r="AM81" s="6"/>
      <c r="AN81" s="6"/>
      <c r="AO81" s="6"/>
    </row>
    <row r="82" spans="1:41" ht="14.1" customHeight="1">
      <c r="A82" s="205" t="s">
        <v>29</v>
      </c>
      <c r="B82" s="32"/>
      <c r="C82" s="32"/>
      <c r="D82" s="32"/>
      <c r="E82" s="32"/>
      <c r="F82" s="32"/>
      <c r="G82" s="32"/>
      <c r="H82" s="32" t="s">
        <v>30</v>
      </c>
      <c r="I82" s="32"/>
      <c r="J82" s="32"/>
      <c r="K82" s="32"/>
      <c r="L82" s="42"/>
      <c r="M82" s="42"/>
      <c r="N82" s="42"/>
      <c r="O82" s="42"/>
      <c r="P82" s="42"/>
      <c r="Q82" s="42"/>
      <c r="R82" s="42"/>
      <c r="S82" s="42"/>
      <c r="T82" s="42"/>
      <c r="U82" s="192"/>
      <c r="V82" s="42"/>
      <c r="W82" s="42"/>
      <c r="X82" s="42"/>
      <c r="Y82" s="42"/>
      <c r="Z82" s="42"/>
      <c r="AA82" s="42"/>
      <c r="AB82" s="42"/>
      <c r="AC82" s="42"/>
      <c r="AD82" s="42"/>
      <c r="AE82" s="42"/>
      <c r="AF82" s="42"/>
      <c r="AG82" s="42"/>
      <c r="AH82" s="42"/>
      <c r="AI82" s="42"/>
      <c r="AJ82" s="42"/>
      <c r="AK82" s="42"/>
      <c r="AL82" s="43"/>
      <c r="AM82" s="6"/>
      <c r="AN82" s="6"/>
      <c r="AO82" s="6"/>
    </row>
    <row r="83" spans="1:41" ht="14.1" customHeight="1" thickBot="1">
      <c r="A83" s="206" t="s">
        <v>183</v>
      </c>
      <c r="B83" s="207"/>
      <c r="C83" s="207"/>
      <c r="D83" s="207"/>
      <c r="E83" s="207"/>
      <c r="F83" s="207"/>
      <c r="G83" s="207"/>
      <c r="H83" s="207" t="s">
        <v>182</v>
      </c>
      <c r="I83" s="207"/>
      <c r="J83" s="207"/>
      <c r="K83" s="207"/>
      <c r="L83" s="208"/>
      <c r="M83" s="208"/>
      <c r="N83" s="208" t="s">
        <v>184</v>
      </c>
      <c r="O83" s="25"/>
      <c r="P83" s="25"/>
      <c r="Q83" s="25"/>
      <c r="R83" s="25"/>
      <c r="S83" s="25"/>
      <c r="T83" s="209"/>
      <c r="U83" s="438"/>
      <c r="V83" s="439"/>
      <c r="W83" s="439"/>
      <c r="X83" s="439"/>
      <c r="Y83" s="439"/>
      <c r="Z83" s="439"/>
      <c r="AA83" s="439"/>
      <c r="AB83" s="439"/>
      <c r="AC83" s="439"/>
      <c r="AD83" s="439"/>
      <c r="AE83" s="439"/>
      <c r="AF83" s="439"/>
      <c r="AG83" s="439"/>
      <c r="AH83" s="439"/>
      <c r="AI83" s="439"/>
      <c r="AJ83" s="439"/>
      <c r="AK83" s="439"/>
      <c r="AL83" s="440"/>
      <c r="AM83" s="6"/>
      <c r="AN83" s="6"/>
      <c r="AO83" s="6"/>
    </row>
    <row r="84" spans="1:41" ht="14.1"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row>
    <row r="85" spans="1:41" ht="14.1" customHeight="1">
      <c r="A85" s="351"/>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row>
  </sheetData>
  <mergeCells count="16">
    <mergeCell ref="D66:E66"/>
    <mergeCell ref="AV40:AX40"/>
    <mergeCell ref="M44:P44"/>
    <mergeCell ref="W44:Z44"/>
    <mergeCell ref="F3:R3"/>
    <mergeCell ref="W3:AA3"/>
    <mergeCell ref="AB3:AH3"/>
    <mergeCell ref="AI3:AL3"/>
    <mergeCell ref="F5:L5"/>
    <mergeCell ref="N5:R5"/>
    <mergeCell ref="S5:V5"/>
    <mergeCell ref="P78:Q78"/>
    <mergeCell ref="U83:AL83"/>
    <mergeCell ref="L10:N10"/>
    <mergeCell ref="L11:N11"/>
    <mergeCell ref="AE80:AH80"/>
  </mergeCells>
  <hyperlinks>
    <hyperlink ref="AB5" r:id="rId1"/>
  </hyperlinks>
  <pageMargins left="0.70866141732283472" right="0" top="0.74803149606299213" bottom="0.15748031496062992" header="0.31496062992125984" footer="0.31496062992125984"/>
  <pageSetup paperSize="9" scale="63"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5:AV248"/>
  <sheetViews>
    <sheetView topLeftCell="B1" zoomScale="85" zoomScaleNormal="85" workbookViewId="0">
      <selection activeCell="D5" sqref="D5:L11"/>
    </sheetView>
  </sheetViews>
  <sheetFormatPr defaultColWidth="2.875" defaultRowHeight="15"/>
  <cols>
    <col min="1" max="3" width="8" style="295" customWidth="1"/>
    <col min="4" max="4" width="3.625" style="295" customWidth="1"/>
    <col min="5" max="5" width="8" style="295" customWidth="1"/>
    <col min="6" max="6" width="3.5" style="295" customWidth="1"/>
    <col min="7" max="7" width="13.25" style="295" customWidth="1"/>
    <col min="8" max="8" width="2.875" style="295"/>
    <col min="9" max="9" width="9.875" style="295" customWidth="1"/>
    <col min="10" max="10" width="12" style="295" customWidth="1"/>
    <col min="11" max="11" width="11.625" style="295" customWidth="1"/>
    <col min="12" max="12" width="9.25" style="295" customWidth="1"/>
    <col min="13" max="13" width="2.875" style="295"/>
    <col min="14" max="17" width="2.875" style="295" customWidth="1"/>
    <col min="18" max="24" width="3.625" style="295" customWidth="1"/>
    <col min="25" max="25" width="3.875" style="295" customWidth="1"/>
    <col min="26" max="26" width="3.625" style="295" customWidth="1"/>
    <col min="27" max="27" width="3" style="295" customWidth="1"/>
    <col min="28" max="28" width="5.375" style="295" customWidth="1"/>
    <col min="29" max="29" width="5" style="295" customWidth="1"/>
    <col min="30" max="30" width="4.625" style="295" customWidth="1"/>
    <col min="31" max="31" width="7" style="295" customWidth="1"/>
    <col min="32" max="32" width="4.625" style="295" customWidth="1"/>
    <col min="33" max="34" width="2.875" style="295" customWidth="1"/>
    <col min="35" max="37" width="7.375" style="295" customWidth="1"/>
    <col min="38" max="38" width="5.875" style="295" customWidth="1"/>
    <col min="39" max="39" width="28.875" style="295" customWidth="1"/>
    <col min="40" max="42" width="2.875" style="295" hidden="1" customWidth="1"/>
    <col min="43" max="43" width="5" style="295" customWidth="1"/>
    <col min="44" max="44" width="7.25" style="295" bestFit="1" customWidth="1"/>
    <col min="45" max="45" width="6.75" style="295" customWidth="1"/>
    <col min="46" max="46" width="6.625" style="295" customWidth="1"/>
    <col min="47" max="47" width="4.75" style="295" customWidth="1"/>
    <col min="48" max="48" width="9.125" style="295" customWidth="1"/>
    <col min="49" max="16384" width="2.875" style="295"/>
  </cols>
  <sheetData>
    <row r="5" spans="4:34" ht="30">
      <c r="D5" s="432" t="s">
        <v>33</v>
      </c>
      <c r="E5" s="461" t="s">
        <v>111</v>
      </c>
      <c r="F5" s="461"/>
      <c r="G5" s="432" t="s">
        <v>112</v>
      </c>
      <c r="H5" s="461" t="s">
        <v>113</v>
      </c>
      <c r="I5" s="461"/>
      <c r="J5" s="433" t="s">
        <v>257</v>
      </c>
      <c r="K5" s="432" t="s">
        <v>188</v>
      </c>
      <c r="L5" s="432" t="s">
        <v>259</v>
      </c>
    </row>
    <row r="6" spans="4:34" ht="30">
      <c r="D6" s="296" t="s">
        <v>109</v>
      </c>
      <c r="E6" s="462" t="s">
        <v>114</v>
      </c>
      <c r="F6" s="462"/>
      <c r="G6" s="296" t="s">
        <v>115</v>
      </c>
      <c r="H6" s="462" t="s">
        <v>115</v>
      </c>
      <c r="I6" s="462"/>
      <c r="J6" s="297">
        <v>2</v>
      </c>
      <c r="K6" s="379" t="s">
        <v>212</v>
      </c>
      <c r="L6" s="434" t="s">
        <v>258</v>
      </c>
    </row>
    <row r="7" spans="4:34" ht="30.75" customHeight="1">
      <c r="D7" s="296" t="s">
        <v>104</v>
      </c>
      <c r="E7" s="463" t="s">
        <v>211</v>
      </c>
      <c r="F7" s="463"/>
      <c r="G7" s="348" t="s">
        <v>190</v>
      </c>
      <c r="H7" s="462" t="s">
        <v>117</v>
      </c>
      <c r="I7" s="462"/>
      <c r="J7" s="297">
        <v>2</v>
      </c>
      <c r="K7" s="379" t="s">
        <v>212</v>
      </c>
      <c r="L7" s="435" t="s">
        <v>260</v>
      </c>
    </row>
    <row r="8" spans="4:34" ht="30" customHeight="1">
      <c r="D8" s="296" t="s">
        <v>107</v>
      </c>
      <c r="E8" s="463" t="s">
        <v>211</v>
      </c>
      <c r="F8" s="463"/>
      <c r="G8" s="296" t="s">
        <v>191</v>
      </c>
      <c r="H8" s="462" t="s">
        <v>116</v>
      </c>
      <c r="I8" s="462"/>
      <c r="J8" s="297">
        <v>2</v>
      </c>
      <c r="K8" s="379" t="s">
        <v>212</v>
      </c>
      <c r="L8" s="435" t="s">
        <v>260</v>
      </c>
    </row>
    <row r="9" spans="4:34" ht="45">
      <c r="D9" s="296" t="s">
        <v>108</v>
      </c>
      <c r="E9" s="462" t="s">
        <v>114</v>
      </c>
      <c r="F9" s="462"/>
      <c r="G9" s="296" t="s">
        <v>115</v>
      </c>
      <c r="H9" s="462" t="s">
        <v>115</v>
      </c>
      <c r="I9" s="462"/>
      <c r="J9" s="297">
        <v>1</v>
      </c>
      <c r="K9" s="296" t="s">
        <v>189</v>
      </c>
      <c r="L9" s="435" t="s">
        <v>260</v>
      </c>
    </row>
    <row r="10" spans="4:34" ht="45">
      <c r="D10" s="296" t="s">
        <v>106</v>
      </c>
      <c r="E10" s="462" t="s">
        <v>210</v>
      </c>
      <c r="F10" s="462"/>
      <c r="G10" s="348" t="s">
        <v>190</v>
      </c>
      <c r="H10" s="462" t="s">
        <v>117</v>
      </c>
      <c r="I10" s="462"/>
      <c r="J10" s="297">
        <v>1</v>
      </c>
      <c r="K10" s="296" t="s">
        <v>189</v>
      </c>
      <c r="L10" s="435" t="s">
        <v>260</v>
      </c>
    </row>
    <row r="11" spans="4:34" ht="30.75" customHeight="1" thickBot="1">
      <c r="D11" s="296" t="s">
        <v>105</v>
      </c>
      <c r="E11" s="462" t="s">
        <v>210</v>
      </c>
      <c r="F11" s="462"/>
      <c r="G11" s="296" t="s">
        <v>191</v>
      </c>
      <c r="H11" s="462" t="s">
        <v>117</v>
      </c>
      <c r="I11" s="462"/>
      <c r="J11" s="297">
        <v>1</v>
      </c>
      <c r="K11" s="296" t="s">
        <v>189</v>
      </c>
      <c r="L11" s="436" t="s">
        <v>260</v>
      </c>
    </row>
    <row r="12" spans="4:34">
      <c r="G12" s="298"/>
    </row>
    <row r="14" spans="4:34">
      <c r="G14" s="298"/>
      <c r="AH14" s="295" t="s">
        <v>118</v>
      </c>
    </row>
    <row r="15" spans="4:34">
      <c r="G15" s="298"/>
      <c r="N15" s="295" t="s">
        <v>255</v>
      </c>
      <c r="Q15" s="299"/>
      <c r="R15" s="299"/>
      <c r="AH15" s="300" t="s">
        <v>119</v>
      </c>
    </row>
    <row r="16" spans="4:34">
      <c r="Q16" s="301" t="s">
        <v>120</v>
      </c>
      <c r="R16" s="299" t="s">
        <v>121</v>
      </c>
      <c r="AH16" s="300" t="s">
        <v>122</v>
      </c>
    </row>
    <row r="17" spans="14:34">
      <c r="Q17" s="302"/>
      <c r="R17" s="303" t="s">
        <v>123</v>
      </c>
      <c r="Y17" s="302"/>
      <c r="AH17" s="300" t="s">
        <v>124</v>
      </c>
    </row>
    <row r="18" spans="14:34">
      <c r="Q18" s="299"/>
      <c r="R18" s="304" t="s">
        <v>125</v>
      </c>
      <c r="Y18" s="302"/>
      <c r="AH18" s="300"/>
    </row>
    <row r="19" spans="14:34">
      <c r="Q19" s="299"/>
      <c r="R19" s="304" t="s">
        <v>126</v>
      </c>
      <c r="Y19" s="302"/>
      <c r="AH19" s="300" t="s">
        <v>127</v>
      </c>
    </row>
    <row r="20" spans="14:34">
      <c r="Q20" s="299"/>
      <c r="R20" s="304"/>
      <c r="Y20" s="302"/>
      <c r="AH20" s="300"/>
    </row>
    <row r="21" spans="14:34">
      <c r="O21" s="305" t="s">
        <v>97</v>
      </c>
      <c r="R21" s="306" t="s">
        <v>33</v>
      </c>
      <c r="S21" s="306" t="s">
        <v>33</v>
      </c>
      <c r="T21" s="306"/>
      <c r="U21" s="306" t="s">
        <v>33</v>
      </c>
      <c r="V21" s="306" t="s">
        <v>33</v>
      </c>
      <c r="W21" s="306"/>
      <c r="X21" s="306" t="s">
        <v>33</v>
      </c>
      <c r="Y21" s="306" t="s">
        <v>33</v>
      </c>
      <c r="AH21" s="300" t="s">
        <v>128</v>
      </c>
    </row>
    <row r="22" spans="14:34">
      <c r="O22" s="305"/>
      <c r="Q22" s="458"/>
      <c r="R22" s="458"/>
      <c r="S22" s="458"/>
      <c r="T22" s="458"/>
      <c r="U22" s="458"/>
      <c r="V22" s="458"/>
      <c r="W22" s="458"/>
      <c r="X22" s="458"/>
      <c r="Y22" s="458"/>
      <c r="Z22" s="458"/>
      <c r="AA22" s="458"/>
      <c r="AH22" s="300" t="s">
        <v>130</v>
      </c>
    </row>
    <row r="23" spans="14:34">
      <c r="O23" s="305"/>
      <c r="Q23" s="303" t="s">
        <v>131</v>
      </c>
      <c r="R23" s="303" t="s">
        <v>131</v>
      </c>
      <c r="S23" s="303" t="s">
        <v>131</v>
      </c>
      <c r="T23" s="303" t="s">
        <v>131</v>
      </c>
      <c r="U23" s="303" t="s">
        <v>131</v>
      </c>
      <c r="V23" s="303" t="s">
        <v>131</v>
      </c>
      <c r="W23" s="303" t="s">
        <v>131</v>
      </c>
      <c r="X23" s="303" t="s">
        <v>131</v>
      </c>
      <c r="Y23" s="303" t="s">
        <v>131</v>
      </c>
      <c r="Z23" s="303" t="s">
        <v>131</v>
      </c>
      <c r="AA23" s="303" t="s">
        <v>131</v>
      </c>
    </row>
    <row r="24" spans="14:34" ht="24" customHeight="1">
      <c r="N24" s="305" t="s">
        <v>102</v>
      </c>
      <c r="Q24" s="307"/>
      <c r="R24" s="308"/>
      <c r="S24" s="308"/>
      <c r="T24" s="309"/>
      <c r="U24" s="308"/>
      <c r="V24" s="310"/>
      <c r="W24" s="311"/>
      <c r="X24" s="310"/>
      <c r="Y24" s="310"/>
      <c r="Z24" s="311"/>
      <c r="AA24" s="311"/>
      <c r="AB24" s="459"/>
      <c r="AC24" s="460"/>
    </row>
    <row r="25" spans="14:34">
      <c r="N25" s="305"/>
      <c r="Q25" s="312"/>
      <c r="R25" s="313" t="s">
        <v>104</v>
      </c>
      <c r="S25" s="313" t="s">
        <v>107</v>
      </c>
      <c r="T25" s="314"/>
      <c r="U25" s="313" t="s">
        <v>109</v>
      </c>
      <c r="V25" s="315" t="s">
        <v>108</v>
      </c>
      <c r="W25" s="316"/>
      <c r="X25" s="315" t="s">
        <v>105</v>
      </c>
      <c r="Y25" s="315" t="s">
        <v>106</v>
      </c>
      <c r="Z25" s="317"/>
      <c r="AA25" s="317"/>
      <c r="AB25" s="318"/>
    </row>
    <row r="26" spans="14:34">
      <c r="N26" s="305"/>
      <c r="Q26" s="319"/>
      <c r="R26" s="320"/>
      <c r="S26" s="320"/>
      <c r="T26" s="321"/>
      <c r="U26" s="320"/>
      <c r="V26" s="322"/>
      <c r="W26" s="323"/>
      <c r="X26" s="322"/>
      <c r="Y26" s="322"/>
      <c r="Z26" s="323"/>
      <c r="AA26" s="323"/>
    </row>
    <row r="27" spans="14:34">
      <c r="N27" s="305"/>
      <c r="Q27" s="324"/>
      <c r="R27" s="324" t="s">
        <v>213</v>
      </c>
      <c r="S27" s="325"/>
      <c r="T27" s="317"/>
      <c r="U27" s="325"/>
      <c r="V27" s="325"/>
      <c r="W27" s="317"/>
      <c r="X27" s="325"/>
      <c r="Y27" s="325"/>
      <c r="Z27" s="324"/>
      <c r="AA27" s="324"/>
    </row>
    <row r="28" spans="14:34">
      <c r="N28" s="305"/>
      <c r="Q28" s="326"/>
      <c r="R28" s="327"/>
      <c r="S28" s="308"/>
      <c r="T28" s="309"/>
      <c r="U28" s="327"/>
      <c r="V28" s="327"/>
      <c r="W28" s="328"/>
      <c r="X28" s="310"/>
      <c r="Y28" s="381"/>
      <c r="Z28" s="326"/>
      <c r="AA28" s="326"/>
      <c r="AB28" s="324" t="s">
        <v>132</v>
      </c>
    </row>
    <row r="29" spans="14:34">
      <c r="N29" s="305" t="s">
        <v>101</v>
      </c>
      <c r="Q29" s="317"/>
      <c r="R29" s="315" t="s">
        <v>105</v>
      </c>
      <c r="S29" s="313" t="s">
        <v>107</v>
      </c>
      <c r="T29" s="314"/>
      <c r="U29" s="315" t="s">
        <v>106</v>
      </c>
      <c r="V29" s="313" t="s">
        <v>109</v>
      </c>
      <c r="W29" s="314"/>
      <c r="X29" s="315" t="s">
        <v>104</v>
      </c>
      <c r="Y29" s="313" t="s">
        <v>108</v>
      </c>
      <c r="Z29" s="317"/>
      <c r="AA29" s="317"/>
      <c r="AB29" s="299"/>
    </row>
    <row r="30" spans="14:34">
      <c r="N30" s="305"/>
      <c r="Q30" s="323"/>
      <c r="R30" s="322"/>
      <c r="S30" s="320"/>
      <c r="T30" s="321"/>
      <c r="U30" s="322"/>
      <c r="V30" s="322"/>
      <c r="W30" s="321"/>
      <c r="X30" s="322"/>
      <c r="Y30" s="320"/>
      <c r="Z30" s="323"/>
      <c r="AA30" s="323"/>
    </row>
    <row r="31" spans="14:34">
      <c r="N31" s="305"/>
      <c r="Q31" s="324"/>
      <c r="R31" s="324" t="s">
        <v>214</v>
      </c>
      <c r="S31" s="325"/>
      <c r="T31" s="317"/>
      <c r="U31" s="325"/>
      <c r="V31" s="325"/>
      <c r="W31" s="317"/>
      <c r="X31" s="325"/>
      <c r="Y31" s="325"/>
      <c r="Z31" s="324"/>
      <c r="AA31" s="324"/>
    </row>
    <row r="32" spans="14:34">
      <c r="N32" s="305"/>
      <c r="Q32" s="326"/>
      <c r="R32" s="327"/>
      <c r="S32" s="327"/>
      <c r="T32" s="326"/>
      <c r="U32" s="327"/>
      <c r="V32" s="308"/>
      <c r="W32" s="309"/>
      <c r="X32" s="310"/>
      <c r="Y32" s="381"/>
      <c r="Z32" s="326"/>
      <c r="AA32" s="326"/>
      <c r="AB32" s="324" t="s">
        <v>132</v>
      </c>
    </row>
    <row r="33" spans="14:31">
      <c r="N33" s="305" t="s">
        <v>100</v>
      </c>
      <c r="Q33" s="317"/>
      <c r="R33" s="315" t="s">
        <v>105</v>
      </c>
      <c r="S33" s="315" t="s">
        <v>108</v>
      </c>
      <c r="T33" s="316"/>
      <c r="U33" s="313" t="s">
        <v>109</v>
      </c>
      <c r="V33" s="313" t="s">
        <v>107</v>
      </c>
      <c r="W33" s="314"/>
      <c r="X33" s="315" t="s">
        <v>104</v>
      </c>
      <c r="Y33" s="313" t="s">
        <v>106</v>
      </c>
      <c r="Z33" s="317"/>
      <c r="AA33" s="317"/>
    </row>
    <row r="34" spans="14:31">
      <c r="N34" s="305"/>
      <c r="Q34" s="323"/>
      <c r="R34" s="322"/>
      <c r="S34" s="322"/>
      <c r="T34" s="323"/>
      <c r="U34" s="322"/>
      <c r="V34" s="320"/>
      <c r="W34" s="321"/>
      <c r="X34" s="322"/>
      <c r="Y34" s="320"/>
      <c r="Z34" s="323"/>
      <c r="AA34" s="323"/>
    </row>
    <row r="35" spans="14:31">
      <c r="N35" s="305"/>
      <c r="Q35" s="324"/>
      <c r="R35" s="324" t="s">
        <v>215</v>
      </c>
      <c r="S35" s="325"/>
      <c r="T35" s="317"/>
      <c r="U35" s="325"/>
      <c r="V35" s="325"/>
      <c r="W35" s="317"/>
      <c r="X35" s="325"/>
      <c r="Y35" s="325"/>
      <c r="Z35" s="324"/>
      <c r="AA35" s="324"/>
    </row>
    <row r="36" spans="14:31">
      <c r="N36" s="305"/>
      <c r="Q36" s="326"/>
      <c r="R36" s="308"/>
      <c r="S36" s="327"/>
      <c r="T36" s="326"/>
      <c r="U36" s="327"/>
      <c r="V36" s="308"/>
      <c r="W36" s="309"/>
      <c r="X36" s="327"/>
      <c r="Y36" s="327"/>
      <c r="Z36" s="326"/>
      <c r="AA36" s="326"/>
      <c r="AB36" s="324" t="s">
        <v>132</v>
      </c>
    </row>
    <row r="37" spans="14:31">
      <c r="N37" s="305" t="s">
        <v>99</v>
      </c>
      <c r="Q37" s="317"/>
      <c r="R37" s="313" t="s">
        <v>104</v>
      </c>
      <c r="S37" s="315" t="s">
        <v>105</v>
      </c>
      <c r="T37" s="316"/>
      <c r="U37" s="315" t="s">
        <v>106</v>
      </c>
      <c r="V37" s="313" t="s">
        <v>107</v>
      </c>
      <c r="W37" s="314"/>
      <c r="X37" s="315" t="s">
        <v>108</v>
      </c>
      <c r="Y37" s="313" t="s">
        <v>109</v>
      </c>
      <c r="Z37" s="317"/>
      <c r="AA37" s="317"/>
    </row>
    <row r="38" spans="14:31" ht="24" customHeight="1">
      <c r="Q38" s="329"/>
      <c r="R38" s="320"/>
      <c r="S38" s="330"/>
      <c r="T38" s="329"/>
      <c r="U38" s="330"/>
      <c r="V38" s="320"/>
      <c r="W38" s="321"/>
      <c r="X38" s="330"/>
      <c r="Y38" s="330"/>
      <c r="Z38" s="329"/>
      <c r="AA38" s="329"/>
    </row>
    <row r="39" spans="14:31" ht="84" customHeight="1">
      <c r="Q39" s="458"/>
      <c r="R39" s="458"/>
      <c r="S39" s="458"/>
      <c r="T39" s="458"/>
      <c r="U39" s="458"/>
      <c r="V39" s="458"/>
      <c r="W39" s="458"/>
      <c r="X39" s="458"/>
      <c r="Y39" s="458"/>
      <c r="Z39" s="458"/>
      <c r="AA39" s="458"/>
    </row>
    <row r="40" spans="14:31">
      <c r="Q40" s="295" t="s">
        <v>134</v>
      </c>
    </row>
    <row r="41" spans="14:31">
      <c r="Q41" s="295" t="s">
        <v>135</v>
      </c>
    </row>
    <row r="42" spans="14:31">
      <c r="Q42" s="295" t="s">
        <v>136</v>
      </c>
      <c r="T42" s="295">
        <v>275</v>
      </c>
      <c r="U42" s="295" t="s">
        <v>137</v>
      </c>
    </row>
    <row r="43" spans="14:31" ht="14.25" customHeight="1">
      <c r="Q43" s="295" t="s">
        <v>138</v>
      </c>
      <c r="Z43" s="295">
        <f>12*8</f>
        <v>96</v>
      </c>
      <c r="AA43" s="295" t="s">
        <v>139</v>
      </c>
      <c r="AB43" s="295" t="s">
        <v>140</v>
      </c>
      <c r="AD43" s="295">
        <f>T42-2*36</f>
        <v>203</v>
      </c>
      <c r="AE43" s="295" t="s">
        <v>139</v>
      </c>
    </row>
    <row r="44" spans="14:31">
      <c r="Q44" s="295" t="s">
        <v>141</v>
      </c>
      <c r="AB44" s="295">
        <v>50</v>
      </c>
      <c r="AC44" s="295" t="s">
        <v>139</v>
      </c>
      <c r="AD44" s="331" t="s">
        <v>142</v>
      </c>
    </row>
    <row r="45" spans="14:31">
      <c r="Q45" s="295" t="s">
        <v>143</v>
      </c>
      <c r="T45" s="295">
        <v>8</v>
      </c>
      <c r="V45" s="295" t="s">
        <v>139</v>
      </c>
      <c r="W45" s="295" t="s">
        <v>144</v>
      </c>
      <c r="AA45" s="331">
        <f>AB44*T45</f>
        <v>400</v>
      </c>
      <c r="AB45" s="295" t="s">
        <v>145</v>
      </c>
    </row>
    <row r="46" spans="14:31">
      <c r="Q46" s="295" t="s">
        <v>146</v>
      </c>
      <c r="T46" s="332">
        <f>Z43*AB44*4/10000</f>
        <v>1.92</v>
      </c>
      <c r="U46" s="333"/>
      <c r="V46" s="295" t="s">
        <v>147</v>
      </c>
    </row>
    <row r="47" spans="14:31">
      <c r="Q47" s="295" t="s">
        <v>148</v>
      </c>
    </row>
    <row r="48" spans="14:31">
      <c r="Q48" s="295" t="s">
        <v>149</v>
      </c>
    </row>
    <row r="49" spans="17:30">
      <c r="Q49" s="295" t="s">
        <v>150</v>
      </c>
    </row>
    <row r="50" spans="17:30">
      <c r="Q50" s="295" t="s">
        <v>151</v>
      </c>
    </row>
    <row r="51" spans="17:30">
      <c r="Q51" s="295" t="s">
        <v>152</v>
      </c>
    </row>
    <row r="52" spans="17:30">
      <c r="Q52" s="295" t="s">
        <v>153</v>
      </c>
      <c r="S52" s="295">
        <f>T42</f>
        <v>275</v>
      </c>
      <c r="T52" s="295" t="s">
        <v>154</v>
      </c>
      <c r="W52" s="295">
        <f>T42-32</f>
        <v>243</v>
      </c>
      <c r="Y52" s="295" t="s">
        <v>155</v>
      </c>
    </row>
    <row r="53" spans="17:30" ht="15.75">
      <c r="Q53" s="299" t="s">
        <v>156</v>
      </c>
      <c r="AA53" s="331">
        <f>W52-AB44*4</f>
        <v>43</v>
      </c>
      <c r="AB53" s="295" t="s">
        <v>157</v>
      </c>
    </row>
    <row r="54" spans="17:30">
      <c r="Q54" s="295" t="s">
        <v>158</v>
      </c>
    </row>
    <row r="55" spans="17:30">
      <c r="Q55" s="295" t="s">
        <v>159</v>
      </c>
      <c r="X55" s="334">
        <f>AA53*Z43/10000</f>
        <v>0.4128</v>
      </c>
      <c r="Y55" s="295" t="s">
        <v>147</v>
      </c>
    </row>
    <row r="56" spans="17:30">
      <c r="Q56" s="295" t="s">
        <v>160</v>
      </c>
      <c r="AC56" s="295">
        <f>(T42-32)*Z43/10000</f>
        <v>2.3328000000000002</v>
      </c>
      <c r="AD56" s="295" t="s">
        <v>147</v>
      </c>
    </row>
    <row r="57" spans="17:30" ht="15.75">
      <c r="Q57" s="295" t="s">
        <v>177</v>
      </c>
    </row>
    <row r="58" spans="17:30">
      <c r="Q58" s="295" t="s">
        <v>161</v>
      </c>
    </row>
    <row r="59" spans="17:30">
      <c r="Q59" s="295" t="s">
        <v>162</v>
      </c>
    </row>
    <row r="60" spans="17:30">
      <c r="Q60" s="295" t="s">
        <v>163</v>
      </c>
    </row>
    <row r="61" spans="17:30">
      <c r="Q61" s="295" t="s">
        <v>164</v>
      </c>
    </row>
    <row r="62" spans="17:30">
      <c r="Q62" s="295" t="s">
        <v>165</v>
      </c>
    </row>
    <row r="63" spans="17:30" ht="15.75">
      <c r="Q63" s="295" t="s">
        <v>178</v>
      </c>
    </row>
    <row r="64" spans="17:30">
      <c r="Q64" s="295" t="s">
        <v>166</v>
      </c>
    </row>
    <row r="65" spans="13:28" ht="15.75">
      <c r="Q65" s="295" t="s">
        <v>179</v>
      </c>
    </row>
    <row r="66" spans="13:28">
      <c r="Q66" s="295" t="s">
        <v>167</v>
      </c>
    </row>
    <row r="67" spans="13:28" ht="15.75">
      <c r="Q67" s="295" t="s">
        <v>180</v>
      </c>
    </row>
    <row r="68" spans="13:28" ht="17.25">
      <c r="Q68" s="295" t="s">
        <v>168</v>
      </c>
      <c r="T68" s="335">
        <v>2</v>
      </c>
      <c r="U68" s="295" t="s">
        <v>169</v>
      </c>
      <c r="W68" s="335">
        <v>15</v>
      </c>
      <c r="X68" s="295" t="s">
        <v>170</v>
      </c>
      <c r="Z68" s="299" t="s">
        <v>171</v>
      </c>
      <c r="AA68" s="295">
        <f>W68*T68</f>
        <v>30</v>
      </c>
      <c r="AB68" s="295" t="s">
        <v>181</v>
      </c>
    </row>
    <row r="69" spans="13:28">
      <c r="Q69" s="295" t="s">
        <v>172</v>
      </c>
      <c r="S69" s="335">
        <v>6</v>
      </c>
      <c r="T69" s="295" t="s">
        <v>173</v>
      </c>
      <c r="X69" s="295">
        <f>S69*1000*T68*W68/10000</f>
        <v>18</v>
      </c>
      <c r="Y69" s="295" t="s">
        <v>174</v>
      </c>
    </row>
    <row r="70" spans="13:28">
      <c r="Q70" s="295" t="s">
        <v>175</v>
      </c>
    </row>
    <row r="71" spans="13:28">
      <c r="Q71" s="295" t="s">
        <v>176</v>
      </c>
    </row>
    <row r="73" spans="13:28">
      <c r="M73" s="295" t="s">
        <v>256</v>
      </c>
    </row>
    <row r="74" spans="13:28">
      <c r="Q74" s="301" t="s">
        <v>120</v>
      </c>
      <c r="R74" s="299" t="s">
        <v>121</v>
      </c>
    </row>
    <row r="75" spans="13:28">
      <c r="Q75" s="302"/>
      <c r="R75" s="303" t="s">
        <v>123</v>
      </c>
      <c r="Y75" s="302"/>
    </row>
    <row r="76" spans="13:28">
      <c r="Q76" s="299"/>
      <c r="R76" s="304" t="s">
        <v>125</v>
      </c>
      <c r="Y76" s="302"/>
    </row>
    <row r="77" spans="13:28">
      <c r="Q77" s="299"/>
      <c r="R77" s="304" t="s">
        <v>126</v>
      </c>
      <c r="Y77" s="302"/>
    </row>
    <row r="78" spans="13:28">
      <c r="Q78" s="299"/>
      <c r="R78" s="304"/>
      <c r="Y78" s="302"/>
    </row>
    <row r="79" spans="13:28">
      <c r="O79" s="305" t="s">
        <v>97</v>
      </c>
      <c r="R79" s="306" t="s">
        <v>33</v>
      </c>
      <c r="S79" s="306" t="s">
        <v>33</v>
      </c>
      <c r="T79" s="306"/>
      <c r="U79" s="306" t="s">
        <v>33</v>
      </c>
      <c r="V79" s="306" t="s">
        <v>33</v>
      </c>
      <c r="W79" s="306"/>
      <c r="X79" s="306" t="s">
        <v>33</v>
      </c>
      <c r="Y79" s="306" t="s">
        <v>33</v>
      </c>
    </row>
    <row r="80" spans="13:28">
      <c r="O80" s="305"/>
      <c r="Q80" s="458" t="s">
        <v>129</v>
      </c>
      <c r="R80" s="458"/>
      <c r="S80" s="458"/>
      <c r="T80" s="458"/>
      <c r="U80" s="458"/>
      <c r="V80" s="458"/>
      <c r="W80" s="458"/>
      <c r="X80" s="458"/>
      <c r="Y80" s="458"/>
      <c r="Z80" s="458"/>
      <c r="AA80" s="458"/>
    </row>
    <row r="81" spans="14:29">
      <c r="O81" s="305"/>
      <c r="Q81" s="303" t="s">
        <v>131</v>
      </c>
      <c r="R81" s="303" t="s">
        <v>131</v>
      </c>
      <c r="S81" s="303" t="s">
        <v>131</v>
      </c>
      <c r="T81" s="303" t="s">
        <v>131</v>
      </c>
      <c r="U81" s="303" t="s">
        <v>131</v>
      </c>
      <c r="V81" s="303" t="s">
        <v>131</v>
      </c>
      <c r="W81" s="303" t="s">
        <v>131</v>
      </c>
      <c r="X81" s="303" t="s">
        <v>131</v>
      </c>
      <c r="Y81" s="303" t="s">
        <v>131</v>
      </c>
      <c r="Z81" s="303" t="s">
        <v>131</v>
      </c>
      <c r="AA81" s="303" t="s">
        <v>131</v>
      </c>
    </row>
    <row r="82" spans="14:29">
      <c r="N82" s="305" t="s">
        <v>102</v>
      </c>
      <c r="Q82" s="307"/>
      <c r="R82" s="308"/>
      <c r="S82" s="308"/>
      <c r="T82" s="309"/>
      <c r="U82" s="308"/>
      <c r="V82" s="310"/>
      <c r="W82" s="311"/>
      <c r="X82" s="310"/>
      <c r="Y82" s="310"/>
      <c r="Z82" s="311"/>
      <c r="AA82" s="311"/>
      <c r="AB82" s="459"/>
      <c r="AC82" s="460"/>
    </row>
    <row r="83" spans="14:29">
      <c r="N83" s="305"/>
      <c r="Q83" s="312"/>
      <c r="R83" s="313" t="s">
        <v>104</v>
      </c>
      <c r="S83" s="313" t="s">
        <v>107</v>
      </c>
      <c r="T83" s="314"/>
      <c r="U83" s="313" t="s">
        <v>109</v>
      </c>
      <c r="V83" s="315" t="s">
        <v>108</v>
      </c>
      <c r="W83" s="316"/>
      <c r="X83" s="315" t="s">
        <v>105</v>
      </c>
      <c r="Y83" s="315" t="s">
        <v>106</v>
      </c>
      <c r="Z83" s="317"/>
      <c r="AA83" s="317"/>
      <c r="AB83" s="318"/>
    </row>
    <row r="84" spans="14:29">
      <c r="N84" s="305"/>
      <c r="Q84" s="319"/>
      <c r="R84" s="320"/>
      <c r="S84" s="320"/>
      <c r="T84" s="321"/>
      <c r="U84" s="320"/>
      <c r="V84" s="322"/>
      <c r="W84" s="323"/>
      <c r="X84" s="322"/>
      <c r="Y84" s="322"/>
      <c r="Z84" s="323"/>
      <c r="AA84" s="323"/>
    </row>
    <row r="85" spans="14:29">
      <c r="N85" s="305"/>
      <c r="Q85" s="324"/>
      <c r="R85" s="324" t="s">
        <v>213</v>
      </c>
      <c r="S85" s="325"/>
      <c r="T85" s="317"/>
      <c r="U85" s="325"/>
      <c r="V85" s="325"/>
      <c r="W85" s="317"/>
      <c r="X85" s="325"/>
      <c r="Y85" s="325"/>
      <c r="Z85" s="324"/>
      <c r="AA85" s="324"/>
    </row>
    <row r="86" spans="14:29">
      <c r="N86" s="305"/>
      <c r="Q86" s="326"/>
      <c r="R86" s="327"/>
      <c r="S86" s="308"/>
      <c r="T86" s="309"/>
      <c r="U86" s="327"/>
      <c r="V86" s="327"/>
      <c r="W86" s="328"/>
      <c r="X86" s="310"/>
      <c r="Y86" s="381"/>
      <c r="Z86" s="326"/>
      <c r="AA86" s="326"/>
      <c r="AB86" s="324" t="s">
        <v>132</v>
      </c>
    </row>
    <row r="87" spans="14:29">
      <c r="N87" s="305" t="s">
        <v>101</v>
      </c>
      <c r="Q87" s="317"/>
      <c r="R87" s="315" t="s">
        <v>105</v>
      </c>
      <c r="S87" s="313" t="s">
        <v>107</v>
      </c>
      <c r="T87" s="314"/>
      <c r="U87" s="315" t="s">
        <v>106</v>
      </c>
      <c r="V87" s="313" t="s">
        <v>109</v>
      </c>
      <c r="W87" s="314"/>
      <c r="X87" s="315" t="s">
        <v>104</v>
      </c>
      <c r="Y87" s="313" t="s">
        <v>108</v>
      </c>
      <c r="Z87" s="317"/>
      <c r="AA87" s="317"/>
      <c r="AB87" s="299"/>
    </row>
    <row r="88" spans="14:29">
      <c r="N88" s="305"/>
      <c r="Q88" s="323"/>
      <c r="R88" s="322"/>
      <c r="S88" s="320"/>
      <c r="T88" s="321"/>
      <c r="U88" s="322"/>
      <c r="V88" s="322"/>
      <c r="W88" s="321"/>
      <c r="X88" s="322"/>
      <c r="Y88" s="320"/>
      <c r="Z88" s="323"/>
      <c r="AA88" s="323"/>
    </row>
    <row r="89" spans="14:29">
      <c r="N89" s="305"/>
      <c r="Q89" s="324"/>
      <c r="R89" s="324" t="s">
        <v>214</v>
      </c>
      <c r="S89" s="325"/>
      <c r="T89" s="317"/>
      <c r="U89" s="325"/>
      <c r="V89" s="325"/>
      <c r="W89" s="317"/>
      <c r="X89" s="325"/>
      <c r="Y89" s="325"/>
      <c r="Z89" s="324"/>
      <c r="AA89" s="324"/>
    </row>
    <row r="90" spans="14:29">
      <c r="N90" s="305"/>
      <c r="Q90" s="326"/>
      <c r="R90" s="327"/>
      <c r="S90" s="327"/>
      <c r="T90" s="326"/>
      <c r="U90" s="327"/>
      <c r="V90" s="308"/>
      <c r="W90" s="309"/>
      <c r="X90" s="310"/>
      <c r="Y90" s="381"/>
      <c r="Z90" s="326"/>
      <c r="AA90" s="326"/>
      <c r="AB90" s="324" t="s">
        <v>132</v>
      </c>
    </row>
    <row r="91" spans="14:29">
      <c r="N91" s="305" t="s">
        <v>100</v>
      </c>
      <c r="Q91" s="317"/>
      <c r="R91" s="315" t="s">
        <v>105</v>
      </c>
      <c r="S91" s="315" t="s">
        <v>108</v>
      </c>
      <c r="T91" s="316"/>
      <c r="U91" s="313" t="s">
        <v>109</v>
      </c>
      <c r="V91" s="313" t="s">
        <v>107</v>
      </c>
      <c r="W91" s="314"/>
      <c r="X91" s="315" t="s">
        <v>104</v>
      </c>
      <c r="Y91" s="313" t="s">
        <v>106</v>
      </c>
      <c r="Z91" s="317"/>
      <c r="AA91" s="317"/>
    </row>
    <row r="92" spans="14:29">
      <c r="N92" s="305"/>
      <c r="Q92" s="323"/>
      <c r="R92" s="322"/>
      <c r="S92" s="322"/>
      <c r="T92" s="323"/>
      <c r="U92" s="322"/>
      <c r="V92" s="320"/>
      <c r="W92" s="321"/>
      <c r="X92" s="322"/>
      <c r="Y92" s="320"/>
      <c r="Z92" s="323"/>
      <c r="AA92" s="323"/>
    </row>
    <row r="93" spans="14:29">
      <c r="N93" s="305"/>
      <c r="Q93" s="324"/>
      <c r="R93" s="324" t="s">
        <v>215</v>
      </c>
      <c r="S93" s="325"/>
      <c r="T93" s="317"/>
      <c r="U93" s="325"/>
      <c r="V93" s="325"/>
      <c r="W93" s="317"/>
      <c r="X93" s="325"/>
      <c r="Y93" s="325"/>
      <c r="Z93" s="324"/>
      <c r="AA93" s="324"/>
    </row>
    <row r="94" spans="14:29">
      <c r="N94" s="305"/>
      <c r="Q94" s="326"/>
      <c r="R94" s="308"/>
      <c r="S94" s="327"/>
      <c r="T94" s="326"/>
      <c r="U94" s="327"/>
      <c r="V94" s="308"/>
      <c r="W94" s="309"/>
      <c r="X94" s="327"/>
      <c r="Y94" s="327"/>
      <c r="Z94" s="326"/>
      <c r="AA94" s="326"/>
      <c r="AB94" s="324" t="s">
        <v>132</v>
      </c>
    </row>
    <row r="95" spans="14:29">
      <c r="N95" s="305" t="s">
        <v>99</v>
      </c>
      <c r="Q95" s="317"/>
      <c r="R95" s="313" t="s">
        <v>104</v>
      </c>
      <c r="S95" s="315" t="s">
        <v>105</v>
      </c>
      <c r="T95" s="316"/>
      <c r="U95" s="315" t="s">
        <v>106</v>
      </c>
      <c r="V95" s="313" t="s">
        <v>107</v>
      </c>
      <c r="W95" s="314"/>
      <c r="X95" s="315" t="s">
        <v>108</v>
      </c>
      <c r="Y95" s="313" t="s">
        <v>109</v>
      </c>
      <c r="Z95" s="317"/>
      <c r="AA95" s="317"/>
    </row>
    <row r="96" spans="14:29">
      <c r="Q96" s="329"/>
      <c r="R96" s="320"/>
      <c r="S96" s="330"/>
      <c r="T96" s="329"/>
      <c r="U96" s="330"/>
      <c r="V96" s="320"/>
      <c r="W96" s="321"/>
      <c r="X96" s="330"/>
      <c r="Y96" s="330"/>
      <c r="Z96" s="329"/>
      <c r="AA96" s="329"/>
    </row>
    <row r="97" spans="17:48">
      <c r="Q97" s="458" t="s">
        <v>133</v>
      </c>
      <c r="R97" s="458"/>
      <c r="S97" s="458"/>
      <c r="T97" s="458"/>
      <c r="U97" s="458"/>
      <c r="V97" s="458"/>
      <c r="W97" s="458"/>
      <c r="X97" s="458"/>
      <c r="Y97" s="458"/>
      <c r="Z97" s="458"/>
      <c r="AA97" s="458"/>
    </row>
    <row r="98" spans="17:48">
      <c r="Q98" s="295" t="s">
        <v>134</v>
      </c>
    </row>
    <row r="99" spans="17:48">
      <c r="Q99" s="295" t="s">
        <v>135</v>
      </c>
    </row>
    <row r="100" spans="17:48">
      <c r="Q100" s="295" t="s">
        <v>136</v>
      </c>
      <c r="T100" s="295">
        <v>275</v>
      </c>
      <c r="U100" s="295" t="s">
        <v>137</v>
      </c>
    </row>
    <row r="101" spans="17:48">
      <c r="Q101" s="295" t="s">
        <v>138</v>
      </c>
      <c r="Z101" s="295">
        <f>12*8</f>
        <v>96</v>
      </c>
      <c r="AA101" s="295" t="s">
        <v>139</v>
      </c>
      <c r="AB101" s="295" t="s">
        <v>140</v>
      </c>
      <c r="AD101" s="295">
        <f>T100-2*36</f>
        <v>203</v>
      </c>
      <c r="AE101" s="295" t="s">
        <v>139</v>
      </c>
    </row>
    <row r="102" spans="17:48">
      <c r="Q102" s="295" t="s">
        <v>141</v>
      </c>
      <c r="AB102" s="295">
        <v>50</v>
      </c>
      <c r="AC102" s="295" t="s">
        <v>139</v>
      </c>
      <c r="AD102" s="331" t="s">
        <v>142</v>
      </c>
    </row>
    <row r="103" spans="17:48">
      <c r="Q103" s="295" t="s">
        <v>143</v>
      </c>
      <c r="T103" s="295">
        <v>8</v>
      </c>
      <c r="V103" s="295" t="s">
        <v>139</v>
      </c>
      <c r="W103" s="295" t="s">
        <v>144</v>
      </c>
      <c r="AA103" s="331">
        <f>AB102*T103</f>
        <v>400</v>
      </c>
      <c r="AB103" s="295" t="s">
        <v>145</v>
      </c>
    </row>
    <row r="104" spans="17:48">
      <c r="Q104" s="295" t="s">
        <v>146</v>
      </c>
      <c r="T104" s="332">
        <f>Z101*AB102*4/10000</f>
        <v>1.92</v>
      </c>
      <c r="U104" s="333"/>
      <c r="V104" s="295" t="s">
        <v>147</v>
      </c>
    </row>
    <row r="105" spans="17:48">
      <c r="Q105" s="295" t="s">
        <v>148</v>
      </c>
    </row>
    <row r="106" spans="17:48">
      <c r="Q106" s="295" t="s">
        <v>149</v>
      </c>
    </row>
    <row r="107" spans="17:48">
      <c r="Q107" s="295" t="s">
        <v>150</v>
      </c>
    </row>
    <row r="108" spans="17:48">
      <c r="Q108" s="295" t="s">
        <v>151</v>
      </c>
    </row>
    <row r="109" spans="17:48">
      <c r="Q109" s="295" t="s">
        <v>152</v>
      </c>
      <c r="AS109" s="344"/>
      <c r="AT109" s="344"/>
      <c r="AU109" s="344"/>
      <c r="AV109" s="344"/>
    </row>
    <row r="110" spans="17:48">
      <c r="Q110" s="295" t="s">
        <v>153</v>
      </c>
      <c r="S110" s="295">
        <f>T100</f>
        <v>275</v>
      </c>
      <c r="T110" s="295" t="s">
        <v>154</v>
      </c>
      <c r="W110" s="295">
        <f>T100-32</f>
        <v>243</v>
      </c>
      <c r="Y110" s="295" t="s">
        <v>155</v>
      </c>
      <c r="AS110" s="344"/>
      <c r="AT110" s="344"/>
      <c r="AU110" s="344"/>
      <c r="AV110" s="344"/>
    </row>
    <row r="111" spans="17:48" ht="15.75">
      <c r="Q111" s="299" t="s">
        <v>156</v>
      </c>
      <c r="AA111" s="331">
        <f>W110-AB102*4</f>
        <v>43</v>
      </c>
      <c r="AB111" s="295" t="s">
        <v>157</v>
      </c>
      <c r="AS111" s="344"/>
      <c r="AT111" s="344"/>
      <c r="AU111" s="344"/>
      <c r="AV111" s="344"/>
    </row>
    <row r="112" spans="17:48">
      <c r="Q112" s="295" t="s">
        <v>158</v>
      </c>
      <c r="AS112" s="344"/>
      <c r="AT112" s="344"/>
      <c r="AU112" s="344"/>
      <c r="AV112" s="344"/>
    </row>
    <row r="113" spans="17:48">
      <c r="Q113" s="295" t="s">
        <v>159</v>
      </c>
      <c r="X113" s="334">
        <f>AA111*Z101/10000</f>
        <v>0.4128</v>
      </c>
      <c r="Y113" s="295" t="s">
        <v>147</v>
      </c>
      <c r="AS113" s="344"/>
      <c r="AT113" s="344"/>
      <c r="AU113" s="344"/>
      <c r="AV113" s="344"/>
    </row>
    <row r="114" spans="17:48">
      <c r="Q114" s="295" t="s">
        <v>160</v>
      </c>
      <c r="AC114" s="295">
        <f>(T100-32)*Z101/10000</f>
        <v>2.3328000000000002</v>
      </c>
      <c r="AD114" s="295" t="s">
        <v>147</v>
      </c>
      <c r="AS114" s="344"/>
      <c r="AT114" s="344"/>
      <c r="AU114" s="344"/>
      <c r="AV114" s="344"/>
    </row>
    <row r="115" spans="17:48" ht="15.75">
      <c r="Q115" s="295" t="s">
        <v>177</v>
      </c>
      <c r="AS115" s="344"/>
      <c r="AT115" s="344"/>
      <c r="AU115" s="344"/>
      <c r="AV115" s="344"/>
    </row>
    <row r="116" spans="17:48">
      <c r="Q116" s="295" t="s">
        <v>161</v>
      </c>
      <c r="AS116" s="344"/>
      <c r="AT116" s="344"/>
      <c r="AU116" s="344"/>
      <c r="AV116" s="344"/>
    </row>
    <row r="117" spans="17:48">
      <c r="Q117" s="295" t="s">
        <v>162</v>
      </c>
      <c r="AS117" s="344"/>
      <c r="AT117" s="344"/>
      <c r="AU117" s="344"/>
      <c r="AV117" s="344"/>
    </row>
    <row r="118" spans="17:48">
      <c r="Q118" s="295" t="s">
        <v>163</v>
      </c>
      <c r="AS118" s="344"/>
      <c r="AT118" s="344"/>
      <c r="AU118" s="344"/>
      <c r="AV118" s="344"/>
    </row>
    <row r="119" spans="17:48">
      <c r="Q119" s="295" t="s">
        <v>164</v>
      </c>
      <c r="AS119" s="344"/>
      <c r="AT119" s="344"/>
      <c r="AU119" s="344"/>
      <c r="AV119" s="344"/>
    </row>
    <row r="120" spans="17:48">
      <c r="Q120" s="295" t="s">
        <v>165</v>
      </c>
      <c r="AS120" s="344"/>
      <c r="AT120" s="344"/>
      <c r="AU120" s="344"/>
      <c r="AV120" s="344"/>
    </row>
    <row r="121" spans="17:48" ht="15.75">
      <c r="Q121" s="295" t="s">
        <v>178</v>
      </c>
      <c r="AS121" s="344"/>
      <c r="AT121" s="344"/>
      <c r="AU121" s="344"/>
      <c r="AV121" s="344"/>
    </row>
    <row r="122" spans="17:48">
      <c r="Q122" s="295" t="s">
        <v>166</v>
      </c>
      <c r="AS122" s="344"/>
      <c r="AT122" s="344"/>
      <c r="AU122" s="344"/>
      <c r="AV122" s="344"/>
    </row>
    <row r="123" spans="17:48" ht="15.75">
      <c r="Q123" s="295" t="s">
        <v>179</v>
      </c>
      <c r="AS123" s="344"/>
      <c r="AT123" s="344"/>
      <c r="AU123" s="344"/>
      <c r="AV123" s="344"/>
    </row>
    <row r="124" spans="17:48">
      <c r="Q124" s="295" t="s">
        <v>167</v>
      </c>
      <c r="AS124" s="344"/>
      <c r="AT124" s="344"/>
      <c r="AU124" s="344"/>
      <c r="AV124" s="344"/>
    </row>
    <row r="125" spans="17:48" ht="15.75">
      <c r="Q125" s="295" t="s">
        <v>180</v>
      </c>
      <c r="AS125" s="344"/>
      <c r="AT125" s="344"/>
      <c r="AU125" s="344"/>
      <c r="AV125" s="344"/>
    </row>
    <row r="126" spans="17:48" ht="17.25">
      <c r="Q126" s="295" t="s">
        <v>168</v>
      </c>
      <c r="T126" s="335">
        <v>2</v>
      </c>
      <c r="U126" s="295" t="s">
        <v>169</v>
      </c>
      <c r="W126" s="335">
        <v>15</v>
      </c>
      <c r="X126" s="295" t="s">
        <v>170</v>
      </c>
      <c r="Z126" s="299" t="s">
        <v>171</v>
      </c>
      <c r="AA126" s="295">
        <f>W126*T126</f>
        <v>30</v>
      </c>
      <c r="AB126" s="295" t="s">
        <v>181</v>
      </c>
      <c r="AS126" s="344"/>
      <c r="AT126" s="344"/>
      <c r="AU126" s="344"/>
      <c r="AV126" s="344"/>
    </row>
    <row r="127" spans="17:48">
      <c r="Q127" s="295" t="s">
        <v>172</v>
      </c>
      <c r="S127" s="335">
        <v>6</v>
      </c>
      <c r="T127" s="295" t="s">
        <v>173</v>
      </c>
      <c r="X127" s="295">
        <f>S127*1000*T126*W126/10000</f>
        <v>18</v>
      </c>
      <c r="Y127" s="295" t="s">
        <v>174</v>
      </c>
      <c r="AS127" s="344"/>
      <c r="AT127" s="344"/>
      <c r="AU127" s="344"/>
      <c r="AV127" s="344"/>
    </row>
    <row r="128" spans="17:48">
      <c r="Q128" s="295" t="s">
        <v>175</v>
      </c>
      <c r="AS128" s="344"/>
      <c r="AT128" s="344"/>
      <c r="AU128" s="344"/>
      <c r="AV128" s="344"/>
    </row>
    <row r="129" spans="17:48">
      <c r="Q129" s="295" t="s">
        <v>176</v>
      </c>
      <c r="AS129" s="344"/>
      <c r="AT129" s="344"/>
      <c r="AU129" s="344"/>
      <c r="AV129" s="344"/>
    </row>
    <row r="130" spans="17:48">
      <c r="AS130" s="344"/>
      <c r="AT130" s="344"/>
      <c r="AU130" s="344"/>
      <c r="AV130" s="344"/>
    </row>
    <row r="131" spans="17:48">
      <c r="AS131" s="344"/>
      <c r="AT131" s="344"/>
      <c r="AU131" s="344"/>
      <c r="AV131" s="344"/>
    </row>
    <row r="132" spans="17:48">
      <c r="AS132" s="344"/>
      <c r="AT132" s="344"/>
      <c r="AU132" s="344"/>
      <c r="AV132" s="344"/>
    </row>
    <row r="133" spans="17:48">
      <c r="AS133" s="344"/>
      <c r="AT133" s="344"/>
      <c r="AU133" s="344"/>
      <c r="AV133" s="344"/>
    </row>
    <row r="134" spans="17:48">
      <c r="AS134" s="344"/>
      <c r="AT134" s="344"/>
      <c r="AU134" s="344"/>
      <c r="AV134" s="344"/>
    </row>
    <row r="135" spans="17:48">
      <c r="AS135" s="344"/>
      <c r="AT135" s="344"/>
      <c r="AU135" s="344"/>
      <c r="AV135" s="344"/>
    </row>
    <row r="136" spans="17:48">
      <c r="AS136" s="344"/>
      <c r="AT136" s="344"/>
      <c r="AU136" s="344"/>
      <c r="AV136" s="344"/>
    </row>
    <row r="137" spans="17:48">
      <c r="AS137" s="344"/>
      <c r="AT137" s="344"/>
      <c r="AU137" s="344"/>
      <c r="AV137" s="344"/>
    </row>
    <row r="138" spans="17:48">
      <c r="AS138" s="344"/>
      <c r="AT138" s="344"/>
      <c r="AU138" s="344"/>
      <c r="AV138" s="344"/>
    </row>
    <row r="139" spans="17:48">
      <c r="AS139" s="344"/>
      <c r="AT139" s="344"/>
      <c r="AU139" s="344"/>
      <c r="AV139" s="344"/>
    </row>
    <row r="140" spans="17:48">
      <c r="AS140" s="344"/>
      <c r="AT140" s="344"/>
      <c r="AU140" s="344"/>
      <c r="AV140" s="344"/>
    </row>
    <row r="141" spans="17:48">
      <c r="AS141" s="344"/>
      <c r="AT141" s="344"/>
      <c r="AU141" s="344"/>
      <c r="AV141" s="344"/>
    </row>
    <row r="142" spans="17:48">
      <c r="AS142" s="344"/>
      <c r="AT142" s="344"/>
      <c r="AU142" s="344"/>
      <c r="AV142" s="344"/>
    </row>
    <row r="143" spans="17:48">
      <c r="AS143" s="344"/>
      <c r="AT143" s="344"/>
      <c r="AU143" s="344"/>
      <c r="AV143" s="344"/>
    </row>
    <row r="144" spans="17:48">
      <c r="AS144" s="344"/>
      <c r="AT144" s="344"/>
      <c r="AU144" s="344"/>
      <c r="AV144" s="344"/>
    </row>
    <row r="145" spans="45:48">
      <c r="AS145" s="344"/>
      <c r="AT145" s="344"/>
      <c r="AU145" s="344"/>
      <c r="AV145" s="344"/>
    </row>
    <row r="146" spans="45:48">
      <c r="AS146" s="344"/>
      <c r="AT146" s="344"/>
      <c r="AU146" s="344"/>
      <c r="AV146" s="344"/>
    </row>
    <row r="147" spans="45:48">
      <c r="AS147" s="344"/>
      <c r="AT147" s="344"/>
      <c r="AU147" s="344"/>
      <c r="AV147" s="344"/>
    </row>
    <row r="148" spans="45:48">
      <c r="AS148" s="344"/>
      <c r="AT148" s="344"/>
      <c r="AU148" s="344"/>
      <c r="AV148" s="344"/>
    </row>
    <row r="149" spans="45:48">
      <c r="AS149" s="344"/>
      <c r="AT149" s="344"/>
      <c r="AU149" s="344"/>
      <c r="AV149" s="344"/>
    </row>
    <row r="150" spans="45:48">
      <c r="AS150" s="344"/>
      <c r="AT150" s="344"/>
      <c r="AU150" s="344"/>
      <c r="AV150" s="344"/>
    </row>
    <row r="151" spans="45:48">
      <c r="AS151" s="344"/>
      <c r="AT151" s="344"/>
      <c r="AU151" s="344"/>
      <c r="AV151" s="344"/>
    </row>
    <row r="152" spans="45:48">
      <c r="AS152" s="344"/>
      <c r="AT152" s="344"/>
      <c r="AU152" s="344"/>
      <c r="AV152" s="344"/>
    </row>
    <row r="153" spans="45:48">
      <c r="AS153" s="344"/>
      <c r="AT153" s="344"/>
      <c r="AU153" s="344"/>
      <c r="AV153" s="344"/>
    </row>
    <row r="154" spans="45:48">
      <c r="AS154" s="344"/>
      <c r="AT154" s="344"/>
      <c r="AU154" s="344"/>
      <c r="AV154" s="344"/>
    </row>
    <row r="155" spans="45:48">
      <c r="AS155" s="344"/>
      <c r="AT155" s="344"/>
      <c r="AU155" s="344"/>
      <c r="AV155" s="344"/>
    </row>
    <row r="156" spans="45:48">
      <c r="AS156" s="344"/>
      <c r="AT156" s="344"/>
      <c r="AU156" s="344"/>
      <c r="AV156" s="344"/>
    </row>
    <row r="157" spans="45:48">
      <c r="AS157" s="344"/>
      <c r="AT157" s="344"/>
      <c r="AU157" s="344"/>
      <c r="AV157" s="344"/>
    </row>
    <row r="158" spans="45:48">
      <c r="AS158" s="344"/>
      <c r="AT158" s="344"/>
      <c r="AU158" s="344"/>
      <c r="AV158" s="344"/>
    </row>
    <row r="159" spans="45:48">
      <c r="AS159" s="344"/>
      <c r="AT159" s="344"/>
      <c r="AU159" s="344"/>
      <c r="AV159" s="344"/>
    </row>
    <row r="160" spans="45:48">
      <c r="AS160" s="344"/>
      <c r="AT160" s="344"/>
      <c r="AU160" s="344"/>
      <c r="AV160" s="344"/>
    </row>
    <row r="161" spans="38:48">
      <c r="AS161" s="344"/>
      <c r="AT161" s="344"/>
      <c r="AU161" s="344"/>
      <c r="AV161" s="344"/>
    </row>
    <row r="162" spans="38:48">
      <c r="AS162" s="344"/>
      <c r="AT162" s="344"/>
      <c r="AU162" s="344"/>
      <c r="AV162" s="344"/>
    </row>
    <row r="163" spans="38:48">
      <c r="AS163" s="344"/>
      <c r="AT163" s="344"/>
      <c r="AU163" s="344"/>
      <c r="AV163" s="344"/>
    </row>
    <row r="164" spans="38:48">
      <c r="AS164" s="344"/>
      <c r="AT164" s="344"/>
      <c r="AU164" s="344"/>
      <c r="AV164" s="344"/>
    </row>
    <row r="165" spans="38:48">
      <c r="AS165" s="344"/>
      <c r="AT165" s="344"/>
      <c r="AU165" s="344"/>
      <c r="AV165" s="344"/>
    </row>
    <row r="166" spans="38:48">
      <c r="AS166" s="344"/>
      <c r="AT166" s="344"/>
      <c r="AU166" s="344"/>
      <c r="AV166" s="344"/>
    </row>
    <row r="167" spans="38:48">
      <c r="AS167" s="344"/>
      <c r="AT167" s="344"/>
      <c r="AU167" s="344"/>
      <c r="AV167" s="344"/>
    </row>
    <row r="168" spans="38:48">
      <c r="AS168" s="344"/>
      <c r="AT168" s="344"/>
      <c r="AU168" s="344"/>
      <c r="AV168" s="344"/>
    </row>
    <row r="169" spans="38:48">
      <c r="AS169" s="344"/>
      <c r="AT169" s="344"/>
      <c r="AU169" s="344"/>
      <c r="AV169" s="344"/>
    </row>
    <row r="170" spans="38:48">
      <c r="AS170" s="344"/>
      <c r="AT170" s="344"/>
      <c r="AU170" s="344"/>
      <c r="AV170" s="344"/>
    </row>
    <row r="171" spans="38:48">
      <c r="AS171" s="344"/>
      <c r="AT171" s="344"/>
      <c r="AU171" s="344"/>
      <c r="AV171" s="344"/>
    </row>
    <row r="172" spans="38:48">
      <c r="AL172" s="295" t="s">
        <v>41</v>
      </c>
    </row>
    <row r="173" spans="38:48">
      <c r="AL173" s="336"/>
      <c r="AR173" s="295" t="s">
        <v>42</v>
      </c>
      <c r="AS173" s="295" t="s">
        <v>43</v>
      </c>
    </row>
    <row r="174" spans="38:48">
      <c r="AL174" s="337" t="s">
        <v>44</v>
      </c>
      <c r="AQ174" s="337" t="s">
        <v>45</v>
      </c>
      <c r="AR174" s="295" t="s">
        <v>46</v>
      </c>
      <c r="AS174" s="305" t="s">
        <v>47</v>
      </c>
    </row>
    <row r="175" spans="38:48">
      <c r="AM175" s="295" t="s">
        <v>48</v>
      </c>
      <c r="AQ175" s="295" t="s">
        <v>49</v>
      </c>
      <c r="AR175" s="295" t="s">
        <v>50</v>
      </c>
      <c r="AS175" s="295" t="s">
        <v>51</v>
      </c>
    </row>
    <row r="176" spans="38:48">
      <c r="AL176" s="338">
        <v>3.7</v>
      </c>
      <c r="AM176" s="295" t="s">
        <v>52</v>
      </c>
      <c r="AQ176" s="295">
        <f>$AA$45*4</f>
        <v>1600</v>
      </c>
      <c r="AR176" s="295">
        <f>AL176*1000/10000*AQ176</f>
        <v>592</v>
      </c>
      <c r="AS176" s="295" t="s">
        <v>53</v>
      </c>
    </row>
    <row r="177" spans="38:48">
      <c r="AL177" s="338">
        <v>3.7</v>
      </c>
      <c r="AM177" s="295" t="s">
        <v>54</v>
      </c>
      <c r="AQ177" s="295">
        <f>$AA$45*4</f>
        <v>1600</v>
      </c>
      <c r="AR177" s="295">
        <f>AL177*1000/10000*AQ177</f>
        <v>592</v>
      </c>
    </row>
    <row r="178" spans="38:48">
      <c r="AM178" s="295" t="s">
        <v>55</v>
      </c>
      <c r="AV178" s="339" t="s">
        <v>43</v>
      </c>
    </row>
    <row r="179" spans="38:48">
      <c r="AL179" s="338">
        <v>3.7</v>
      </c>
      <c r="AM179" s="295" t="s">
        <v>52</v>
      </c>
      <c r="AQ179" s="295">
        <f>$AA$45*4</f>
        <v>1600</v>
      </c>
      <c r="AR179" s="295">
        <f>AL179*1000/10000*AQ179</f>
        <v>592</v>
      </c>
      <c r="AV179" s="339" t="s">
        <v>56</v>
      </c>
    </row>
    <row r="180" spans="38:48">
      <c r="AL180" s="338">
        <v>3.7</v>
      </c>
      <c r="AM180" s="295" t="s">
        <v>54</v>
      </c>
      <c r="AQ180" s="295">
        <f>$AA$45*4</f>
        <v>1600</v>
      </c>
      <c r="AR180" s="295">
        <f>AL180*1000/10000*AQ180</f>
        <v>592</v>
      </c>
      <c r="AT180" s="295" t="s">
        <v>57</v>
      </c>
      <c r="AV180" s="339" t="s">
        <v>58</v>
      </c>
    </row>
    <row r="181" spans="38:48">
      <c r="AL181" s="338">
        <v>3.7</v>
      </c>
      <c r="AM181" s="295" t="s">
        <v>59</v>
      </c>
      <c r="AQ181" s="295">
        <f>$X$55*10000</f>
        <v>4128</v>
      </c>
      <c r="AR181" s="340">
        <f>AL181*1000/10000*AQ181</f>
        <v>1527.36</v>
      </c>
      <c r="AT181" s="295" t="s">
        <v>60</v>
      </c>
      <c r="AU181" s="295" t="s">
        <v>61</v>
      </c>
      <c r="AV181" s="339" t="s">
        <v>62</v>
      </c>
    </row>
    <row r="182" spans="38:48" ht="15.75">
      <c r="AL182" s="338"/>
      <c r="AM182" s="305" t="s">
        <v>63</v>
      </c>
      <c r="AN182" s="305"/>
      <c r="AO182" s="305"/>
      <c r="AP182" s="305"/>
      <c r="AQ182" s="305"/>
      <c r="AR182" s="341">
        <f>SUM(AR176:AR181)</f>
        <v>3895.3599999999997</v>
      </c>
      <c r="AS182" s="342">
        <f>AR182*2/1000</f>
        <v>7.7907199999999994</v>
      </c>
      <c r="AT182" s="342">
        <f>AL181</f>
        <v>3.7</v>
      </c>
      <c r="AU182" s="342">
        <f>AT182+AS182</f>
        <v>11.49072</v>
      </c>
      <c r="AV182" s="343">
        <v>12</v>
      </c>
    </row>
    <row r="183" spans="38:48" ht="15.75">
      <c r="AM183" s="295" t="s">
        <v>48</v>
      </c>
      <c r="AS183" s="344"/>
      <c r="AT183" s="344"/>
      <c r="AU183" s="344"/>
      <c r="AV183" s="343"/>
    </row>
    <row r="184" spans="38:48" ht="15.75">
      <c r="AL184" s="338">
        <v>10.3</v>
      </c>
      <c r="AM184" s="295" t="s">
        <v>64</v>
      </c>
      <c r="AQ184" s="295">
        <f>$AA$45*4</f>
        <v>1600</v>
      </c>
      <c r="AR184" s="295">
        <f>AL184*1000/10000*AQ184</f>
        <v>1648</v>
      </c>
      <c r="AS184" s="344"/>
      <c r="AT184" s="344"/>
      <c r="AU184" s="344"/>
      <c r="AV184" s="343"/>
    </row>
    <row r="185" spans="38:48" ht="15.75">
      <c r="AL185" s="338">
        <v>10.3</v>
      </c>
      <c r="AM185" s="295" t="s">
        <v>65</v>
      </c>
      <c r="AQ185" s="295">
        <f>$AA$45*4</f>
        <v>1600</v>
      </c>
      <c r="AR185" s="295">
        <f>AL185*1000/10000*AQ185</f>
        <v>1648</v>
      </c>
      <c r="AS185" s="344"/>
      <c r="AT185" s="344"/>
      <c r="AU185" s="344"/>
      <c r="AV185" s="343"/>
    </row>
    <row r="186" spans="38:48" ht="15.75">
      <c r="AM186" s="295" t="s">
        <v>55</v>
      </c>
      <c r="AS186" s="344"/>
      <c r="AT186" s="344"/>
      <c r="AU186" s="344"/>
      <c r="AV186" s="343"/>
    </row>
    <row r="187" spans="38:48" ht="15.75">
      <c r="AL187" s="338">
        <v>10.3</v>
      </c>
      <c r="AM187" s="295" t="s">
        <v>64</v>
      </c>
      <c r="AQ187" s="295">
        <f>$AA$45*4</f>
        <v>1600</v>
      </c>
      <c r="AR187" s="295">
        <f>AL187*1000/10000*AQ187</f>
        <v>1648</v>
      </c>
      <c r="AS187" s="344"/>
      <c r="AT187" s="344"/>
      <c r="AU187" s="344"/>
      <c r="AV187" s="343"/>
    </row>
    <row r="188" spans="38:48" ht="15.75">
      <c r="AL188" s="338">
        <v>10.3</v>
      </c>
      <c r="AM188" s="295" t="s">
        <v>65</v>
      </c>
      <c r="AQ188" s="295">
        <f>$AA$45*4</f>
        <v>1600</v>
      </c>
      <c r="AR188" s="295">
        <f>AL188*1000/10000*AQ188</f>
        <v>1648</v>
      </c>
      <c r="AS188" s="344"/>
      <c r="AT188" s="344"/>
      <c r="AU188" s="344"/>
      <c r="AV188" s="343"/>
    </row>
    <row r="189" spans="38:48" ht="15.75">
      <c r="AL189" s="338">
        <v>10.3</v>
      </c>
      <c r="AM189" s="295" t="s">
        <v>66</v>
      </c>
      <c r="AQ189" s="295">
        <f>$X$55*10000</f>
        <v>4128</v>
      </c>
      <c r="AR189" s="340">
        <f>AL189*1000/10000*AQ189</f>
        <v>4251.84</v>
      </c>
      <c r="AS189" s="344"/>
      <c r="AT189" s="344"/>
      <c r="AU189" s="344"/>
      <c r="AV189" s="343"/>
    </row>
    <row r="190" spans="38:48" ht="15.75">
      <c r="AM190" s="305" t="s">
        <v>67</v>
      </c>
      <c r="AN190" s="305"/>
      <c r="AO190" s="305"/>
      <c r="AP190" s="305"/>
      <c r="AQ190" s="305"/>
      <c r="AR190" s="341">
        <f>SUM(AR184:AR189)</f>
        <v>10843.84</v>
      </c>
      <c r="AS190" s="342">
        <f>AR190*2/1000</f>
        <v>21.68768</v>
      </c>
      <c r="AT190" s="342">
        <f>AL189</f>
        <v>10.3</v>
      </c>
      <c r="AU190" s="342">
        <f>AT190+AS190</f>
        <v>31.987680000000001</v>
      </c>
      <c r="AV190" s="343">
        <v>32</v>
      </c>
    </row>
    <row r="191" spans="38:48" ht="15.75">
      <c r="AM191" s="295" t="s">
        <v>48</v>
      </c>
      <c r="AS191" s="344"/>
      <c r="AT191" s="344"/>
      <c r="AU191" s="344"/>
      <c r="AV191" s="343"/>
    </row>
    <row r="192" spans="38:48" ht="15.75">
      <c r="AL192" s="338">
        <v>3.5</v>
      </c>
      <c r="AM192" s="295" t="s">
        <v>68</v>
      </c>
      <c r="AQ192" s="295">
        <f>$AA$45*4</f>
        <v>1600</v>
      </c>
      <c r="AR192" s="295">
        <f>AL192*1000/10000*AQ192</f>
        <v>560</v>
      </c>
      <c r="AS192" s="344"/>
      <c r="AT192" s="344"/>
      <c r="AU192" s="344"/>
      <c r="AV192" s="343"/>
    </row>
    <row r="193" spans="38:48" ht="15.75">
      <c r="AL193" s="338">
        <v>3.5</v>
      </c>
      <c r="AM193" s="295" t="s">
        <v>69</v>
      </c>
      <c r="AQ193" s="295">
        <f>$AA$45*4</f>
        <v>1600</v>
      </c>
      <c r="AR193" s="295">
        <f>AL193*1000/10000*AQ193</f>
        <v>560</v>
      </c>
      <c r="AS193" s="344"/>
      <c r="AT193" s="344"/>
      <c r="AU193" s="344"/>
      <c r="AV193" s="343"/>
    </row>
    <row r="194" spans="38:48" ht="15.75">
      <c r="AM194" s="295" t="s">
        <v>55</v>
      </c>
      <c r="AS194" s="344"/>
      <c r="AT194" s="344"/>
      <c r="AU194" s="344"/>
      <c r="AV194" s="343"/>
    </row>
    <row r="195" spans="38:48" ht="15.75">
      <c r="AL195" s="338">
        <v>3.5</v>
      </c>
      <c r="AM195" s="295" t="s">
        <v>68</v>
      </c>
      <c r="AQ195" s="295">
        <f>$AA$45*4</f>
        <v>1600</v>
      </c>
      <c r="AR195" s="295">
        <f>AL195*1000/10000*AQ195</f>
        <v>560</v>
      </c>
      <c r="AS195" s="344"/>
      <c r="AT195" s="344"/>
      <c r="AU195" s="344"/>
      <c r="AV195" s="343"/>
    </row>
    <row r="196" spans="38:48" ht="15.75">
      <c r="AL196" s="338">
        <v>3.5</v>
      </c>
      <c r="AM196" s="295" t="s">
        <v>69</v>
      </c>
      <c r="AQ196" s="295">
        <f>$AA$45*4</f>
        <v>1600</v>
      </c>
      <c r="AR196" s="295">
        <f>AL196*1000/10000*AQ196</f>
        <v>560</v>
      </c>
      <c r="AS196" s="344"/>
      <c r="AT196" s="344"/>
      <c r="AU196" s="344"/>
      <c r="AV196" s="343"/>
    </row>
    <row r="197" spans="38:48" ht="15.75">
      <c r="AL197" s="338"/>
      <c r="AM197" s="305" t="s">
        <v>70</v>
      </c>
      <c r="AN197" s="305"/>
      <c r="AO197" s="305"/>
      <c r="AP197" s="305"/>
      <c r="AQ197" s="305"/>
      <c r="AR197" s="341">
        <f>SUM(AR192:AR196)</f>
        <v>2240</v>
      </c>
      <c r="AS197" s="342">
        <f>AR197*2/1000</f>
        <v>4.4800000000000004</v>
      </c>
      <c r="AT197" s="342">
        <f>AL196</f>
        <v>3.5</v>
      </c>
      <c r="AU197" s="342">
        <f>AT197+AS197</f>
        <v>7.98</v>
      </c>
      <c r="AV197" s="343">
        <v>8</v>
      </c>
    </row>
    <row r="198" spans="38:48" ht="15.75">
      <c r="AM198" s="295" t="s">
        <v>48</v>
      </c>
      <c r="AS198" s="344"/>
      <c r="AT198" s="344"/>
      <c r="AU198" s="344"/>
      <c r="AV198" s="343"/>
    </row>
    <row r="199" spans="38:48" ht="15.75">
      <c r="AL199" s="338">
        <v>1.2</v>
      </c>
      <c r="AM199" s="295" t="s">
        <v>71</v>
      </c>
      <c r="AQ199" s="295">
        <f>$AA$45*4</f>
        <v>1600</v>
      </c>
      <c r="AR199" s="295">
        <f>AL199*1000/10000*AQ199</f>
        <v>192</v>
      </c>
      <c r="AS199" s="344"/>
      <c r="AT199" s="344"/>
      <c r="AU199" s="344"/>
      <c r="AV199" s="343"/>
    </row>
    <row r="200" spans="38:48" ht="15.75">
      <c r="AL200" s="338">
        <v>1.2</v>
      </c>
      <c r="AM200" s="295" t="s">
        <v>72</v>
      </c>
      <c r="AQ200" s="295">
        <f>$AA$45*4</f>
        <v>1600</v>
      </c>
      <c r="AR200" s="295">
        <f>AL200*1000/10000*AQ200</f>
        <v>192</v>
      </c>
      <c r="AS200" s="344"/>
      <c r="AT200" s="344"/>
      <c r="AU200" s="344"/>
      <c r="AV200" s="343"/>
    </row>
    <row r="201" spans="38:48" ht="15.75">
      <c r="AM201" s="295" t="s">
        <v>55</v>
      </c>
      <c r="AS201" s="344"/>
      <c r="AT201" s="344"/>
      <c r="AU201" s="344"/>
      <c r="AV201" s="343"/>
    </row>
    <row r="202" spans="38:48" ht="15.75">
      <c r="AL202" s="338">
        <v>1.2</v>
      </c>
      <c r="AM202" s="295" t="s">
        <v>71</v>
      </c>
      <c r="AQ202" s="295">
        <f>$AA$45*4</f>
        <v>1600</v>
      </c>
      <c r="AR202" s="295">
        <f>AL202*1000/10000*AQ202</f>
        <v>192</v>
      </c>
      <c r="AS202" s="344"/>
      <c r="AT202" s="344"/>
      <c r="AU202" s="344"/>
      <c r="AV202" s="343"/>
    </row>
    <row r="203" spans="38:48" ht="15.75">
      <c r="AL203" s="338">
        <v>1.2</v>
      </c>
      <c r="AM203" s="295" t="s">
        <v>72</v>
      </c>
      <c r="AQ203" s="295">
        <f>$AA$45*4</f>
        <v>1600</v>
      </c>
      <c r="AR203" s="295">
        <f>AL203*1000/10000*AQ203</f>
        <v>192</v>
      </c>
      <c r="AS203" s="344"/>
      <c r="AT203" s="344"/>
      <c r="AU203" s="344"/>
      <c r="AV203" s="343"/>
    </row>
    <row r="204" spans="38:48" ht="15.75">
      <c r="AL204" s="338"/>
      <c r="AM204" s="305" t="s">
        <v>73</v>
      </c>
      <c r="AN204" s="305"/>
      <c r="AO204" s="305"/>
      <c r="AP204" s="305"/>
      <c r="AQ204" s="305"/>
      <c r="AR204" s="341">
        <f>SUM(AR199:AR203)</f>
        <v>768</v>
      </c>
      <c r="AS204" s="342">
        <f>AR204*2/1000</f>
        <v>1.536</v>
      </c>
      <c r="AT204" s="342">
        <f>AL203</f>
        <v>1.2</v>
      </c>
      <c r="AU204" s="342">
        <f>AT204+AS204</f>
        <v>2.7359999999999998</v>
      </c>
      <c r="AV204" s="343">
        <v>3</v>
      </c>
    </row>
    <row r="205" spans="38:48" ht="15.75">
      <c r="AM205" s="295" t="s">
        <v>48</v>
      </c>
      <c r="AS205" s="344"/>
      <c r="AT205" s="344"/>
      <c r="AU205" s="344"/>
      <c r="AV205" s="343"/>
    </row>
    <row r="206" spans="38:48" ht="15.75">
      <c r="AL206" s="338">
        <v>2.8</v>
      </c>
      <c r="AM206" s="295" t="s">
        <v>74</v>
      </c>
      <c r="AQ206" s="295">
        <f>$AA$45*4</f>
        <v>1600</v>
      </c>
      <c r="AR206" s="295">
        <f>AL206*1000/10000*AQ206</f>
        <v>448.00000000000006</v>
      </c>
      <c r="AS206" s="344"/>
      <c r="AT206" s="344"/>
      <c r="AU206" s="344"/>
      <c r="AV206" s="343"/>
    </row>
    <row r="207" spans="38:48" ht="15.75">
      <c r="AL207" s="338">
        <v>2.8</v>
      </c>
      <c r="AM207" s="295" t="s">
        <v>75</v>
      </c>
      <c r="AQ207" s="295">
        <f>$AA$45*4</f>
        <v>1600</v>
      </c>
      <c r="AR207" s="295">
        <f>AL207*1000/10000*AQ207</f>
        <v>448.00000000000006</v>
      </c>
      <c r="AS207" s="344"/>
      <c r="AT207" s="344"/>
      <c r="AU207" s="344"/>
      <c r="AV207" s="343"/>
    </row>
    <row r="208" spans="38:48" ht="15.75">
      <c r="AM208" s="295" t="s">
        <v>55</v>
      </c>
      <c r="AS208" s="344"/>
      <c r="AT208" s="344"/>
      <c r="AU208" s="344"/>
      <c r="AV208" s="343"/>
    </row>
    <row r="209" spans="38:48" ht="15.75">
      <c r="AL209" s="338">
        <v>2.8</v>
      </c>
      <c r="AM209" s="295" t="s">
        <v>74</v>
      </c>
      <c r="AQ209" s="295">
        <f>$AA$45*4</f>
        <v>1600</v>
      </c>
      <c r="AR209" s="295">
        <f>AL209*1000/10000*AQ209</f>
        <v>448.00000000000006</v>
      </c>
      <c r="AS209" s="344"/>
      <c r="AT209" s="344"/>
      <c r="AU209" s="344"/>
      <c r="AV209" s="343"/>
    </row>
    <row r="210" spans="38:48" ht="15.75">
      <c r="AL210" s="338">
        <v>2.8</v>
      </c>
      <c r="AM210" s="295" t="s">
        <v>75</v>
      </c>
      <c r="AQ210" s="295">
        <f>$AA$45*4</f>
        <v>1600</v>
      </c>
      <c r="AR210" s="295">
        <f>AL210*1000/10000*AQ210</f>
        <v>448.00000000000006</v>
      </c>
      <c r="AS210" s="344"/>
      <c r="AT210" s="344"/>
      <c r="AU210" s="344"/>
      <c r="AV210" s="343"/>
    </row>
    <row r="211" spans="38:48" ht="15.75">
      <c r="AL211" s="338"/>
      <c r="AM211" s="305" t="s">
        <v>76</v>
      </c>
      <c r="AN211" s="305"/>
      <c r="AO211" s="305"/>
      <c r="AP211" s="305"/>
      <c r="AQ211" s="305"/>
      <c r="AR211" s="341">
        <f>SUM(AR206:AR210)</f>
        <v>1792.0000000000002</v>
      </c>
      <c r="AS211" s="342">
        <f>AR211*2/1000</f>
        <v>3.5840000000000005</v>
      </c>
      <c r="AT211" s="342">
        <f>AL210</f>
        <v>2.8</v>
      </c>
      <c r="AU211" s="342">
        <f>AT211+AS211</f>
        <v>6.3840000000000003</v>
      </c>
      <c r="AV211" s="343">
        <v>7</v>
      </c>
    </row>
    <row r="212" spans="38:48">
      <c r="AM212" s="345" t="s">
        <v>77</v>
      </c>
      <c r="AS212" s="344"/>
      <c r="AT212" s="344"/>
      <c r="AU212" s="344"/>
      <c r="AV212" s="344"/>
    </row>
    <row r="213" spans="38:48">
      <c r="AM213" s="346" t="s">
        <v>78</v>
      </c>
      <c r="AS213" s="344"/>
      <c r="AT213" s="344"/>
      <c r="AU213" s="344"/>
      <c r="AV213" s="344"/>
    </row>
    <row r="214" spans="38:48">
      <c r="AS214" s="344"/>
      <c r="AT214" s="344"/>
      <c r="AU214" s="344"/>
      <c r="AV214" s="344"/>
    </row>
    <row r="215" spans="38:48">
      <c r="AS215" s="344"/>
      <c r="AT215" s="344"/>
      <c r="AU215" s="344"/>
      <c r="AV215" s="344"/>
    </row>
    <row r="216" spans="38:48">
      <c r="AS216" s="344"/>
      <c r="AT216" s="344"/>
      <c r="AU216" s="344"/>
      <c r="AV216" s="344"/>
    </row>
    <row r="217" spans="38:48">
      <c r="AS217" s="344"/>
      <c r="AT217" s="344"/>
      <c r="AU217" s="344"/>
      <c r="AV217" s="344"/>
    </row>
    <row r="218" spans="38:48">
      <c r="AS218" s="344"/>
      <c r="AT218" s="344"/>
      <c r="AU218" s="344"/>
      <c r="AV218" s="344"/>
    </row>
    <row r="219" spans="38:48">
      <c r="AS219" s="344"/>
      <c r="AT219" s="344"/>
      <c r="AU219" s="344"/>
      <c r="AV219" s="344"/>
    </row>
    <row r="220" spans="38:48">
      <c r="AS220" s="344"/>
      <c r="AT220" s="344"/>
      <c r="AU220" s="344"/>
      <c r="AV220" s="344"/>
    </row>
    <row r="221" spans="38:48">
      <c r="AS221" s="344"/>
      <c r="AT221" s="344"/>
      <c r="AU221" s="344"/>
      <c r="AV221" s="344"/>
    </row>
    <row r="222" spans="38:48">
      <c r="AS222" s="344"/>
      <c r="AT222" s="344"/>
      <c r="AU222" s="344"/>
      <c r="AV222" s="344"/>
    </row>
    <row r="223" spans="38:48">
      <c r="AS223" s="344"/>
      <c r="AT223" s="344"/>
      <c r="AU223" s="344"/>
      <c r="AV223" s="344"/>
    </row>
    <row r="224" spans="38:48">
      <c r="AS224" s="344"/>
      <c r="AT224" s="344"/>
      <c r="AU224" s="344"/>
      <c r="AV224" s="344"/>
    </row>
    <row r="225" spans="45:48">
      <c r="AS225" s="344"/>
      <c r="AT225" s="344"/>
      <c r="AU225" s="344"/>
      <c r="AV225" s="344"/>
    </row>
    <row r="226" spans="45:48">
      <c r="AS226" s="344"/>
      <c r="AT226" s="344"/>
      <c r="AU226" s="344"/>
      <c r="AV226" s="344"/>
    </row>
    <row r="227" spans="45:48">
      <c r="AS227" s="344"/>
      <c r="AT227" s="344"/>
      <c r="AU227" s="344"/>
      <c r="AV227" s="344"/>
    </row>
    <row r="228" spans="45:48">
      <c r="AS228" s="344"/>
      <c r="AT228" s="344"/>
      <c r="AU228" s="344"/>
      <c r="AV228" s="344"/>
    </row>
    <row r="229" spans="45:48">
      <c r="AS229" s="344"/>
      <c r="AT229" s="344"/>
      <c r="AU229" s="344"/>
      <c r="AV229" s="344"/>
    </row>
    <row r="230" spans="45:48">
      <c r="AS230" s="344"/>
      <c r="AT230" s="344"/>
      <c r="AU230" s="344"/>
      <c r="AV230" s="344"/>
    </row>
    <row r="231" spans="45:48">
      <c r="AS231" s="344"/>
      <c r="AT231" s="344"/>
      <c r="AU231" s="344"/>
      <c r="AV231" s="344"/>
    </row>
    <row r="232" spans="45:48">
      <c r="AS232" s="344"/>
      <c r="AT232" s="344"/>
      <c r="AU232" s="344"/>
      <c r="AV232" s="344"/>
    </row>
    <row r="233" spans="45:48">
      <c r="AS233" s="344"/>
      <c r="AT233" s="344"/>
      <c r="AU233" s="344"/>
      <c r="AV233" s="344"/>
    </row>
    <row r="234" spans="45:48">
      <c r="AS234" s="344"/>
      <c r="AT234" s="344"/>
      <c r="AU234" s="344"/>
      <c r="AV234" s="344"/>
    </row>
    <row r="235" spans="45:48">
      <c r="AS235" s="344"/>
      <c r="AT235" s="344"/>
      <c r="AU235" s="344"/>
      <c r="AV235" s="344"/>
    </row>
    <row r="236" spans="45:48">
      <c r="AS236" s="344"/>
      <c r="AT236" s="344"/>
      <c r="AU236" s="344"/>
      <c r="AV236" s="344"/>
    </row>
    <row r="237" spans="45:48">
      <c r="AS237" s="344"/>
      <c r="AT237" s="344"/>
      <c r="AU237" s="344"/>
      <c r="AV237" s="344"/>
    </row>
    <row r="238" spans="45:48">
      <c r="AS238" s="344"/>
      <c r="AT238" s="344"/>
      <c r="AU238" s="344"/>
      <c r="AV238" s="344"/>
    </row>
    <row r="239" spans="45:48">
      <c r="AS239" s="344"/>
      <c r="AT239" s="344"/>
      <c r="AU239" s="344"/>
      <c r="AV239" s="344"/>
    </row>
    <row r="240" spans="45:48">
      <c r="AS240" s="344"/>
      <c r="AT240" s="344"/>
      <c r="AU240" s="344"/>
      <c r="AV240" s="344"/>
    </row>
    <row r="241" spans="45:48">
      <c r="AS241" s="344"/>
      <c r="AT241" s="344"/>
      <c r="AU241" s="344"/>
      <c r="AV241" s="344"/>
    </row>
    <row r="242" spans="45:48">
      <c r="AS242" s="344"/>
      <c r="AT242" s="344"/>
      <c r="AU242" s="344"/>
      <c r="AV242" s="344"/>
    </row>
    <row r="243" spans="45:48">
      <c r="AS243" s="344"/>
      <c r="AT243" s="344"/>
      <c r="AU243" s="344"/>
      <c r="AV243" s="344"/>
    </row>
    <row r="244" spans="45:48">
      <c r="AS244" s="344"/>
      <c r="AT244" s="344"/>
      <c r="AU244" s="344"/>
      <c r="AV244" s="344"/>
    </row>
    <row r="245" spans="45:48">
      <c r="AS245" s="344"/>
      <c r="AT245" s="344"/>
      <c r="AU245" s="344"/>
      <c r="AV245" s="344"/>
    </row>
    <row r="246" spans="45:48">
      <c r="AS246" s="344"/>
      <c r="AT246" s="344"/>
      <c r="AU246" s="344"/>
      <c r="AV246" s="344"/>
    </row>
    <row r="247" spans="45:48">
      <c r="AS247" s="344"/>
      <c r="AT247" s="344"/>
      <c r="AU247" s="344"/>
      <c r="AV247" s="344"/>
    </row>
    <row r="248" spans="45:48">
      <c r="AS248" s="344"/>
      <c r="AT248" s="344"/>
      <c r="AU248" s="344"/>
      <c r="AV248" s="344"/>
    </row>
  </sheetData>
  <mergeCells count="20">
    <mergeCell ref="Q97:AA97"/>
    <mergeCell ref="E5:F5"/>
    <mergeCell ref="H5:I5"/>
    <mergeCell ref="E6:F6"/>
    <mergeCell ref="H6:I6"/>
    <mergeCell ref="E7:F7"/>
    <mergeCell ref="H7:I7"/>
    <mergeCell ref="E8:F8"/>
    <mergeCell ref="H8:I8"/>
    <mergeCell ref="E9:F9"/>
    <mergeCell ref="H9:I9"/>
    <mergeCell ref="E10:F10"/>
    <mergeCell ref="H10:I10"/>
    <mergeCell ref="E11:F11"/>
    <mergeCell ref="H11:I11"/>
    <mergeCell ref="Q22:AA22"/>
    <mergeCell ref="AB24:AC24"/>
    <mergeCell ref="Q39:AA39"/>
    <mergeCell ref="Q80:AA80"/>
    <mergeCell ref="AB82:AC82"/>
  </mergeCells>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C12" sqref="C12"/>
    </sheetView>
  </sheetViews>
  <sheetFormatPr defaultRowHeight="15.75"/>
  <cols>
    <col min="1" max="1" width="17.875" customWidth="1"/>
    <col min="2" max="2" width="9.875" customWidth="1"/>
    <col min="3" max="3" width="23.375" customWidth="1"/>
  </cols>
  <sheetData>
    <row r="1" spans="1:3" ht="57" thickBot="1">
      <c r="A1" s="387" t="s">
        <v>220</v>
      </c>
      <c r="B1" s="388" t="s">
        <v>221</v>
      </c>
      <c r="C1" s="388" t="s">
        <v>222</v>
      </c>
    </row>
    <row r="2" spans="1:3" ht="38.25" thickBot="1">
      <c r="A2" s="389" t="s">
        <v>82</v>
      </c>
      <c r="B2" s="390"/>
      <c r="C2" s="390"/>
    </row>
    <row r="3" spans="1:3" ht="19.5" thickBot="1">
      <c r="A3" s="389" t="s">
        <v>83</v>
      </c>
      <c r="B3" s="390"/>
      <c r="C3" s="390"/>
    </row>
    <row r="4" spans="1:3" ht="57" thickBot="1">
      <c r="A4" s="389" t="s">
        <v>223</v>
      </c>
      <c r="B4" s="390"/>
      <c r="C4" s="390"/>
    </row>
    <row r="5" spans="1:3" ht="19.5" thickBot="1">
      <c r="A5" s="389" t="s">
        <v>81</v>
      </c>
      <c r="B5" s="390"/>
      <c r="C5" s="390"/>
    </row>
    <row r="6" spans="1:3" ht="19.5" thickBot="1">
      <c r="A6" s="389" t="s">
        <v>224</v>
      </c>
      <c r="B6" s="390"/>
      <c r="C6" s="390"/>
    </row>
    <row r="7" spans="1:3" ht="19.5" thickBot="1">
      <c r="A7" s="389" t="s">
        <v>225</v>
      </c>
      <c r="B7" s="390"/>
      <c r="C7" s="390"/>
    </row>
    <row r="8" spans="1:3" ht="19.5" thickBot="1">
      <c r="A8" s="389" t="s">
        <v>226</v>
      </c>
      <c r="B8" s="390"/>
      <c r="C8" s="390"/>
    </row>
    <row r="9" spans="1:3" ht="19.5" thickBot="1">
      <c r="A9" s="389" t="s">
        <v>227</v>
      </c>
      <c r="B9" s="390"/>
      <c r="C9" s="390"/>
    </row>
    <row r="10" spans="1:3" ht="38.25" thickBot="1">
      <c r="A10" s="389" t="s">
        <v>228</v>
      </c>
      <c r="B10" s="390"/>
      <c r="C10" s="390"/>
    </row>
    <row r="11" spans="1:3" ht="19.5" thickBot="1">
      <c r="A11" s="389" t="s">
        <v>229</v>
      </c>
      <c r="B11" s="390"/>
      <c r="C11" s="390"/>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259"/>
  <sheetViews>
    <sheetView workbookViewId="0">
      <selection activeCell="A22" sqref="A22"/>
    </sheetView>
  </sheetViews>
  <sheetFormatPr defaultColWidth="8.75" defaultRowHeight="15"/>
  <cols>
    <col min="1" max="1" width="3.75" style="289" customWidth="1"/>
    <col min="2" max="2" width="6.625" style="289" customWidth="1"/>
    <col min="3" max="3" width="4.75" style="289" customWidth="1"/>
    <col min="4" max="4" width="3" style="289" customWidth="1"/>
    <col min="5" max="5" width="3.75" style="289" customWidth="1"/>
    <col min="6" max="6" width="3" style="289" customWidth="1"/>
    <col min="7" max="9" width="9" style="289" customWidth="1"/>
    <col min="10" max="11" width="10.625" style="289" bestFit="1" customWidth="1"/>
    <col min="12" max="15" width="11.875" style="289" bestFit="1" customWidth="1"/>
    <col min="16" max="21" width="9" style="289" customWidth="1"/>
    <col min="22" max="22" width="25.125" style="289" customWidth="1"/>
    <col min="23" max="24" width="8.75" style="289" customWidth="1"/>
    <col min="25" max="259" width="8.75" style="247" customWidth="1"/>
    <col min="260" max="16384" width="8.75" style="247"/>
  </cols>
  <sheetData>
    <row r="1" spans="1:24" ht="10.5" customHeight="1">
      <c r="A1" s="464" t="s">
        <v>88</v>
      </c>
      <c r="B1" s="465"/>
      <c r="C1" s="465"/>
      <c r="D1" s="465"/>
      <c r="E1" s="465"/>
      <c r="F1" s="465"/>
      <c r="G1" s="466"/>
      <c r="H1" s="238" t="s">
        <v>5</v>
      </c>
      <c r="I1" s="239"/>
      <c r="J1" s="240" t="s">
        <v>2</v>
      </c>
      <c r="K1" s="238" t="s">
        <v>89</v>
      </c>
      <c r="L1" s="239"/>
      <c r="M1" s="241" t="s">
        <v>103</v>
      </c>
      <c r="N1" s="240" t="s">
        <v>90</v>
      </c>
      <c r="O1" s="240" t="s">
        <v>91</v>
      </c>
      <c r="P1" s="242"/>
      <c r="Q1" s="243"/>
      <c r="R1" s="243"/>
      <c r="S1" s="243"/>
      <c r="T1" s="243"/>
      <c r="U1" s="243"/>
      <c r="V1" s="244">
        <f>COUNTA(A10:A259)</f>
        <v>24</v>
      </c>
      <c r="W1" s="245"/>
      <c r="X1" s="246"/>
    </row>
    <row r="2" spans="1:24" ht="18" customHeight="1">
      <c r="A2" s="467"/>
      <c r="B2" s="468"/>
      <c r="C2" s="468"/>
      <c r="D2" s="468"/>
      <c r="E2" s="468"/>
      <c r="F2" s="468"/>
      <c r="G2" s="469"/>
      <c r="H2" s="470" t="s">
        <v>218</v>
      </c>
      <c r="I2" s="471"/>
      <c r="J2" s="248">
        <v>2018</v>
      </c>
      <c r="K2" s="470" t="s">
        <v>84</v>
      </c>
      <c r="L2" s="471"/>
      <c r="M2" s="248" t="s">
        <v>92</v>
      </c>
      <c r="N2" s="249" t="s">
        <v>217</v>
      </c>
      <c r="O2" s="250">
        <v>2017</v>
      </c>
      <c r="P2" s="251"/>
      <c r="Q2" s="252"/>
      <c r="R2" s="252"/>
      <c r="S2" s="252"/>
      <c r="T2" s="252"/>
      <c r="U2" s="252"/>
      <c r="V2" s="253">
        <v>1</v>
      </c>
      <c r="W2" s="254"/>
      <c r="X2" s="255"/>
    </row>
    <row r="3" spans="1:24" ht="45" customHeight="1">
      <c r="A3" s="256"/>
      <c r="B3" s="257"/>
      <c r="C3" s="257"/>
      <c r="D3" s="257"/>
      <c r="E3" s="257"/>
      <c r="F3" s="258"/>
      <c r="G3" s="259"/>
      <c r="H3" s="259"/>
      <c r="I3" s="260"/>
      <c r="J3" s="260"/>
      <c r="K3" s="260"/>
      <c r="L3" s="259"/>
      <c r="M3" s="260"/>
      <c r="N3" s="260"/>
      <c r="O3" s="260"/>
      <c r="P3" s="260"/>
      <c r="Q3" s="260"/>
      <c r="R3" s="260"/>
      <c r="S3" s="260"/>
      <c r="T3" s="260"/>
      <c r="U3" s="260"/>
      <c r="V3" s="261">
        <v>1</v>
      </c>
      <c r="W3" s="254"/>
      <c r="X3" s="255"/>
    </row>
    <row r="4" spans="1:24" ht="12" customHeight="1">
      <c r="A4" s="262"/>
      <c r="B4" s="263"/>
      <c r="C4" s="263"/>
      <c r="D4" s="263"/>
      <c r="E4" s="263"/>
      <c r="F4" s="263"/>
      <c r="G4" s="353"/>
      <c r="H4" s="264"/>
      <c r="I4" s="265"/>
      <c r="J4" s="265"/>
      <c r="K4" s="265"/>
      <c r="L4" s="265"/>
      <c r="M4" s="265"/>
      <c r="N4" s="265"/>
      <c r="O4" s="265"/>
      <c r="P4" s="265"/>
      <c r="Q4" s="265"/>
      <c r="R4" s="265"/>
      <c r="S4" s="265"/>
      <c r="T4" s="265"/>
      <c r="U4" s="265"/>
      <c r="V4" s="266"/>
      <c r="W4" s="254"/>
      <c r="X4" s="255"/>
    </row>
    <row r="5" spans="1:24" ht="14.25" customHeight="1">
      <c r="A5" s="267"/>
      <c r="B5" s="268"/>
      <c r="C5" s="290"/>
      <c r="D5" s="347" t="s">
        <v>93</v>
      </c>
      <c r="E5" s="347"/>
      <c r="F5" s="269"/>
      <c r="G5" s="270"/>
      <c r="H5" s="270"/>
      <c r="I5" s="270"/>
      <c r="J5" s="270"/>
      <c r="K5" s="270"/>
      <c r="L5" s="270"/>
      <c r="M5" s="270"/>
      <c r="N5" s="270"/>
      <c r="O5" s="270"/>
      <c r="P5" s="270"/>
      <c r="Q5" s="270"/>
      <c r="R5" s="270"/>
      <c r="S5" s="270"/>
      <c r="T5" s="270"/>
      <c r="U5" s="270"/>
      <c r="V5" s="266"/>
      <c r="W5" s="254"/>
      <c r="X5" s="255"/>
    </row>
    <row r="6" spans="1:24" ht="14.1" customHeight="1">
      <c r="A6" s="271"/>
      <c r="B6" s="272"/>
      <c r="C6" s="272"/>
      <c r="D6" s="273" t="s">
        <v>94</v>
      </c>
      <c r="E6" s="273"/>
      <c r="F6" s="273"/>
      <c r="G6" s="274"/>
      <c r="H6" s="274"/>
      <c r="I6" s="274"/>
      <c r="J6" s="274"/>
      <c r="K6" s="274"/>
      <c r="L6" s="274"/>
      <c r="M6" s="274"/>
      <c r="N6" s="274"/>
      <c r="O6" s="274"/>
      <c r="P6" s="274"/>
      <c r="Q6" s="274"/>
      <c r="R6" s="274"/>
      <c r="S6" s="274"/>
      <c r="T6" s="274"/>
      <c r="U6" s="274"/>
      <c r="V6" s="266"/>
      <c r="W6" s="254"/>
      <c r="X6" s="255"/>
    </row>
    <row r="7" spans="1:24" ht="14.1" customHeight="1">
      <c r="A7" s="271"/>
      <c r="B7" s="272"/>
      <c r="C7" s="272"/>
      <c r="D7" s="273" t="s">
        <v>95</v>
      </c>
      <c r="E7" s="273"/>
      <c r="F7" s="273"/>
      <c r="G7" s="274"/>
      <c r="H7" s="274"/>
      <c r="I7" s="274"/>
      <c r="J7" s="274"/>
      <c r="K7" s="274"/>
      <c r="L7" s="274"/>
      <c r="M7" s="274"/>
      <c r="N7" s="274"/>
      <c r="O7" s="274"/>
      <c r="P7" s="274"/>
      <c r="Q7" s="274"/>
      <c r="R7" s="274"/>
      <c r="S7" s="274"/>
      <c r="T7" s="274"/>
      <c r="U7" s="274"/>
      <c r="V7" s="266"/>
      <c r="W7" s="254"/>
      <c r="X7" s="255"/>
    </row>
    <row r="8" spans="1:24" ht="12" customHeight="1">
      <c r="A8" s="472" t="s">
        <v>96</v>
      </c>
      <c r="B8" s="294" t="s">
        <v>187</v>
      </c>
      <c r="C8" s="294"/>
      <c r="D8" s="474" t="s">
        <v>97</v>
      </c>
      <c r="E8" s="349"/>
      <c r="F8" s="349"/>
      <c r="G8" s="275" t="s">
        <v>98</v>
      </c>
      <c r="H8" s="275" t="s">
        <v>98</v>
      </c>
      <c r="I8" s="275" t="s">
        <v>98</v>
      </c>
      <c r="J8" s="275" t="s">
        <v>98</v>
      </c>
      <c r="K8" s="275" t="s">
        <v>98</v>
      </c>
      <c r="L8" s="275" t="s">
        <v>98</v>
      </c>
      <c r="M8" s="275" t="s">
        <v>98</v>
      </c>
      <c r="N8" s="275" t="s">
        <v>98</v>
      </c>
      <c r="O8" s="275" t="s">
        <v>98</v>
      </c>
      <c r="P8" s="275" t="s">
        <v>98</v>
      </c>
      <c r="Q8" s="275" t="s">
        <v>98</v>
      </c>
      <c r="R8" s="275" t="s">
        <v>98</v>
      </c>
      <c r="S8" s="275" t="s">
        <v>98</v>
      </c>
      <c r="T8" s="275" t="s">
        <v>98</v>
      </c>
      <c r="U8" s="275" t="s">
        <v>98</v>
      </c>
      <c r="V8" s="266"/>
      <c r="W8" s="254"/>
      <c r="X8" s="255"/>
    </row>
    <row r="9" spans="1:24" ht="15" customHeight="1">
      <c r="A9" s="473"/>
      <c r="B9" s="347" t="s">
        <v>185</v>
      </c>
      <c r="C9" s="347" t="s">
        <v>186</v>
      </c>
      <c r="D9" s="475"/>
      <c r="E9" s="350" t="s">
        <v>192</v>
      </c>
      <c r="F9" s="350" t="s">
        <v>193</v>
      </c>
      <c r="G9" s="276"/>
      <c r="H9" s="276"/>
      <c r="I9" s="276"/>
      <c r="J9" s="277"/>
      <c r="K9" s="234"/>
      <c r="L9" s="235"/>
      <c r="M9" s="235"/>
      <c r="N9" s="235"/>
      <c r="O9" s="235"/>
      <c r="P9" s="278"/>
      <c r="Q9" s="279"/>
      <c r="R9" s="279"/>
      <c r="S9" s="279"/>
      <c r="T9" s="279"/>
      <c r="U9" s="279"/>
      <c r="V9" s="266"/>
      <c r="W9" s="254"/>
      <c r="X9" s="255"/>
    </row>
    <row r="10" spans="1:24" ht="14.25" customHeight="1">
      <c r="A10" s="280">
        <v>1</v>
      </c>
      <c r="B10" s="281">
        <v>1</v>
      </c>
      <c r="C10" s="281">
        <v>2</v>
      </c>
      <c r="D10" s="281">
        <v>1</v>
      </c>
      <c r="E10" s="281" t="s">
        <v>104</v>
      </c>
      <c r="F10" s="281">
        <v>2</v>
      </c>
      <c r="G10" s="236"/>
      <c r="H10" s="236"/>
      <c r="I10" s="236"/>
      <c r="J10" s="236"/>
      <c r="K10" s="236"/>
      <c r="L10" s="237"/>
      <c r="M10" s="237"/>
      <c r="N10" s="237"/>
      <c r="O10" s="237"/>
      <c r="P10" s="282"/>
      <c r="Q10" s="282"/>
      <c r="R10" s="282"/>
      <c r="S10" s="282"/>
      <c r="T10" s="282"/>
      <c r="U10" s="282"/>
      <c r="V10" s="266"/>
      <c r="W10" s="254"/>
      <c r="X10" s="255"/>
    </row>
    <row r="11" spans="1:24" ht="14.25" customHeight="1">
      <c r="A11" s="280">
        <v>2</v>
      </c>
      <c r="B11" s="283">
        <v>2</v>
      </c>
      <c r="C11" s="283">
        <v>4</v>
      </c>
      <c r="D11" s="237">
        <v>1</v>
      </c>
      <c r="E11" s="237" t="s">
        <v>105</v>
      </c>
      <c r="F11" s="237">
        <v>8</v>
      </c>
      <c r="G11" s="237"/>
      <c r="H11" s="236"/>
      <c r="I11" s="237"/>
      <c r="J11" s="237"/>
      <c r="K11" s="237"/>
      <c r="L11" s="237"/>
      <c r="M11" s="237"/>
      <c r="N11" s="237"/>
      <c r="O11" s="237"/>
      <c r="P11" s="282"/>
      <c r="Q11" s="282"/>
      <c r="R11" s="282"/>
      <c r="S11" s="282"/>
      <c r="T11" s="282"/>
      <c r="U11" s="282"/>
      <c r="V11" s="266"/>
      <c r="W11" s="254"/>
      <c r="X11" s="255"/>
    </row>
    <row r="12" spans="1:24" ht="14.25" customHeight="1">
      <c r="A12" s="280">
        <v>3</v>
      </c>
      <c r="B12" s="283">
        <v>2</v>
      </c>
      <c r="C12" s="283">
        <v>2</v>
      </c>
      <c r="D12" s="237">
        <v>1</v>
      </c>
      <c r="E12" s="237" t="s">
        <v>106</v>
      </c>
      <c r="F12" s="237">
        <v>6</v>
      </c>
      <c r="G12" s="237"/>
      <c r="H12" s="236"/>
      <c r="I12" s="237"/>
      <c r="J12" s="237"/>
      <c r="K12" s="237"/>
      <c r="L12" s="237"/>
      <c r="M12" s="237"/>
      <c r="N12" s="237"/>
      <c r="O12" s="237"/>
      <c r="P12" s="282"/>
      <c r="Q12" s="282"/>
      <c r="R12" s="282"/>
      <c r="S12" s="282"/>
      <c r="T12" s="282"/>
      <c r="U12" s="282"/>
      <c r="V12" s="266"/>
      <c r="W12" s="254"/>
      <c r="X12" s="255"/>
    </row>
    <row r="13" spans="1:24" ht="14.25" customHeight="1">
      <c r="A13" s="280">
        <v>4</v>
      </c>
      <c r="B13" s="283">
        <v>1</v>
      </c>
      <c r="C13" s="283">
        <v>4</v>
      </c>
      <c r="D13" s="283">
        <v>1</v>
      </c>
      <c r="E13" s="283" t="s">
        <v>107</v>
      </c>
      <c r="F13" s="283">
        <v>4</v>
      </c>
      <c r="G13" s="237"/>
      <c r="H13" s="236"/>
      <c r="I13" s="237"/>
      <c r="J13" s="237"/>
      <c r="K13" s="237"/>
      <c r="L13" s="237"/>
      <c r="M13" s="237"/>
      <c r="N13" s="237"/>
      <c r="O13" s="237"/>
      <c r="P13" s="282"/>
      <c r="Q13" s="282"/>
      <c r="R13" s="282"/>
      <c r="S13" s="282"/>
      <c r="T13" s="282"/>
      <c r="U13" s="282"/>
      <c r="V13" s="266"/>
      <c r="W13" s="254"/>
      <c r="X13" s="255"/>
    </row>
    <row r="14" spans="1:24" ht="14.25" customHeight="1">
      <c r="A14" s="280">
        <v>5</v>
      </c>
      <c r="B14" s="283">
        <v>2</v>
      </c>
      <c r="C14" s="283">
        <v>1</v>
      </c>
      <c r="D14" s="237">
        <v>1</v>
      </c>
      <c r="E14" s="237" t="s">
        <v>108</v>
      </c>
      <c r="F14" s="237">
        <v>5</v>
      </c>
      <c r="G14" s="237"/>
      <c r="H14" s="236"/>
      <c r="I14" s="237"/>
      <c r="J14" s="237"/>
      <c r="K14" s="237"/>
      <c r="L14" s="237"/>
      <c r="M14" s="237"/>
      <c r="N14" s="237"/>
      <c r="O14" s="237"/>
      <c r="P14" s="282"/>
      <c r="Q14" s="282"/>
      <c r="R14" s="282"/>
      <c r="S14" s="282"/>
      <c r="T14" s="282"/>
      <c r="U14" s="282"/>
      <c r="V14" s="266"/>
      <c r="W14" s="254"/>
      <c r="X14" s="255"/>
    </row>
    <row r="15" spans="1:24" ht="14.25" customHeight="1">
      <c r="A15" s="280">
        <v>6</v>
      </c>
      <c r="B15" s="283">
        <v>1</v>
      </c>
      <c r="C15" s="283">
        <v>1</v>
      </c>
      <c r="D15" s="237">
        <v>1</v>
      </c>
      <c r="E15" s="237" t="s">
        <v>109</v>
      </c>
      <c r="F15" s="237">
        <v>1</v>
      </c>
      <c r="G15" s="237"/>
      <c r="H15" s="236"/>
      <c r="I15" s="237"/>
      <c r="J15" s="237"/>
      <c r="K15" s="237"/>
      <c r="L15" s="237"/>
      <c r="M15" s="237"/>
      <c r="N15" s="237"/>
      <c r="O15" s="237"/>
      <c r="P15" s="282"/>
      <c r="Q15" s="282"/>
      <c r="R15" s="282"/>
      <c r="S15" s="282"/>
      <c r="T15" s="282"/>
      <c r="U15" s="282"/>
      <c r="V15" s="266"/>
      <c r="W15" s="254"/>
      <c r="X15" s="255"/>
    </row>
    <row r="16" spans="1:24" ht="14.25" customHeight="1">
      <c r="A16" s="280">
        <v>7</v>
      </c>
      <c r="B16" s="283">
        <v>2</v>
      </c>
      <c r="C16" s="283">
        <v>4</v>
      </c>
      <c r="D16" s="283">
        <v>2</v>
      </c>
      <c r="E16" s="283" t="s">
        <v>105</v>
      </c>
      <c r="F16" s="283">
        <v>8</v>
      </c>
      <c r="G16" s="237"/>
      <c r="H16" s="236"/>
      <c r="I16" s="237"/>
      <c r="J16" s="237"/>
      <c r="K16" s="237"/>
      <c r="L16" s="237"/>
      <c r="M16" s="237"/>
      <c r="N16" s="237"/>
      <c r="O16" s="237"/>
      <c r="P16" s="282"/>
      <c r="Q16" s="282"/>
      <c r="R16" s="282"/>
      <c r="S16" s="282"/>
      <c r="T16" s="282"/>
      <c r="U16" s="282"/>
      <c r="V16" s="266"/>
      <c r="W16" s="254"/>
      <c r="X16" s="255"/>
    </row>
    <row r="17" spans="1:24" ht="14.25" customHeight="1">
      <c r="A17" s="280">
        <v>8</v>
      </c>
      <c r="B17" s="283">
        <v>2</v>
      </c>
      <c r="C17" s="283">
        <v>1</v>
      </c>
      <c r="D17" s="237">
        <v>2</v>
      </c>
      <c r="E17" s="237" t="s">
        <v>108</v>
      </c>
      <c r="F17" s="237">
        <v>5</v>
      </c>
      <c r="G17" s="237"/>
      <c r="H17" s="236"/>
      <c r="I17" s="237"/>
      <c r="J17" s="237"/>
      <c r="K17" s="237"/>
      <c r="L17" s="237"/>
      <c r="M17" s="237"/>
      <c r="N17" s="237"/>
      <c r="O17" s="237"/>
      <c r="P17" s="282"/>
      <c r="Q17" s="282"/>
      <c r="R17" s="282"/>
      <c r="S17" s="282"/>
      <c r="T17" s="282"/>
      <c r="U17" s="282"/>
      <c r="V17" s="266"/>
      <c r="W17" s="254"/>
      <c r="X17" s="255"/>
    </row>
    <row r="18" spans="1:24" ht="14.25" customHeight="1">
      <c r="A18" s="280">
        <v>9</v>
      </c>
      <c r="B18" s="283">
        <v>1</v>
      </c>
      <c r="C18" s="283">
        <v>1</v>
      </c>
      <c r="D18" s="237">
        <v>2</v>
      </c>
      <c r="E18" s="237" t="s">
        <v>109</v>
      </c>
      <c r="F18" s="237">
        <v>1</v>
      </c>
      <c r="G18" s="237"/>
      <c r="H18" s="236"/>
      <c r="I18" s="237"/>
      <c r="J18" s="237"/>
      <c r="K18" s="237"/>
      <c r="L18" s="237"/>
      <c r="M18" s="237"/>
      <c r="N18" s="237"/>
      <c r="O18" s="237"/>
      <c r="P18" s="282"/>
      <c r="Q18" s="282"/>
      <c r="R18" s="282"/>
      <c r="S18" s="282"/>
      <c r="T18" s="282"/>
      <c r="U18" s="282"/>
      <c r="V18" s="266"/>
      <c r="W18" s="254"/>
      <c r="X18" s="255"/>
    </row>
    <row r="19" spans="1:24" ht="14.25" customHeight="1">
      <c r="A19" s="280">
        <v>10</v>
      </c>
      <c r="B19" s="283">
        <v>1</v>
      </c>
      <c r="C19" s="283">
        <v>4</v>
      </c>
      <c r="D19" s="283">
        <v>2</v>
      </c>
      <c r="E19" s="283" t="s">
        <v>107</v>
      </c>
      <c r="F19" s="283">
        <v>4</v>
      </c>
      <c r="G19" s="237"/>
      <c r="H19" s="236"/>
      <c r="I19" s="237"/>
      <c r="J19" s="237"/>
      <c r="K19" s="237"/>
      <c r="L19" s="237"/>
      <c r="M19" s="237"/>
      <c r="N19" s="237"/>
      <c r="O19" s="237"/>
      <c r="P19" s="282"/>
      <c r="Q19" s="282"/>
      <c r="R19" s="282"/>
      <c r="S19" s="282"/>
      <c r="T19" s="282"/>
      <c r="U19" s="282"/>
      <c r="V19" s="266"/>
      <c r="W19" s="254"/>
      <c r="X19" s="255"/>
    </row>
    <row r="20" spans="1:24" ht="14.25" customHeight="1">
      <c r="A20" s="280">
        <v>11</v>
      </c>
      <c r="B20" s="283">
        <v>1</v>
      </c>
      <c r="C20" s="283">
        <v>2</v>
      </c>
      <c r="D20" s="237">
        <v>2</v>
      </c>
      <c r="E20" s="237" t="s">
        <v>104</v>
      </c>
      <c r="F20" s="237">
        <v>2</v>
      </c>
      <c r="G20" s="237"/>
      <c r="H20" s="236"/>
      <c r="I20" s="237"/>
      <c r="J20" s="237"/>
      <c r="K20" s="237"/>
      <c r="L20" s="237"/>
      <c r="M20" s="237"/>
      <c r="N20" s="237"/>
      <c r="O20" s="237"/>
      <c r="P20" s="282"/>
      <c r="Q20" s="282"/>
      <c r="R20" s="282"/>
      <c r="S20" s="282"/>
      <c r="T20" s="282"/>
      <c r="U20" s="282"/>
      <c r="V20" s="266"/>
      <c r="W20" s="254"/>
      <c r="X20" s="255"/>
    </row>
    <row r="21" spans="1:24" ht="14.25" customHeight="1">
      <c r="A21" s="280">
        <v>12</v>
      </c>
      <c r="B21" s="283">
        <v>2</v>
      </c>
      <c r="C21" s="283">
        <v>2</v>
      </c>
      <c r="D21" s="237">
        <v>2</v>
      </c>
      <c r="E21" s="237" t="s">
        <v>106</v>
      </c>
      <c r="F21" s="237">
        <v>6</v>
      </c>
      <c r="G21" s="237"/>
      <c r="H21" s="236"/>
      <c r="I21" s="237"/>
      <c r="J21" s="237"/>
      <c r="K21" s="237"/>
      <c r="L21" s="237"/>
      <c r="M21" s="237"/>
      <c r="N21" s="237"/>
      <c r="O21" s="237"/>
      <c r="P21" s="282"/>
      <c r="Q21" s="282"/>
      <c r="R21" s="282"/>
      <c r="S21" s="282"/>
      <c r="T21" s="282"/>
      <c r="U21" s="282"/>
      <c r="V21" s="266"/>
      <c r="W21" s="254"/>
      <c r="X21" s="255"/>
    </row>
    <row r="22" spans="1:24" ht="14.25" customHeight="1">
      <c r="A22" s="280">
        <v>13</v>
      </c>
      <c r="B22" s="237">
        <v>2</v>
      </c>
      <c r="C22" s="237">
        <v>4</v>
      </c>
      <c r="D22" s="237">
        <v>3</v>
      </c>
      <c r="E22" s="237" t="s">
        <v>105</v>
      </c>
      <c r="F22" s="237">
        <v>8</v>
      </c>
      <c r="G22" s="237"/>
      <c r="H22" s="236"/>
      <c r="I22" s="237"/>
      <c r="J22" s="237"/>
      <c r="K22" s="237"/>
      <c r="L22" s="237"/>
      <c r="M22" s="237"/>
      <c r="N22" s="237"/>
      <c r="O22" s="237"/>
      <c r="P22" s="282"/>
      <c r="Q22" s="282"/>
      <c r="R22" s="282"/>
      <c r="S22" s="282"/>
      <c r="T22" s="282"/>
      <c r="U22" s="282"/>
      <c r="V22" s="266"/>
      <c r="W22" s="254"/>
      <c r="X22" s="255"/>
    </row>
    <row r="23" spans="1:24" ht="14.25" customHeight="1">
      <c r="A23" s="280">
        <v>14</v>
      </c>
      <c r="B23" s="237">
        <v>1</v>
      </c>
      <c r="C23" s="237">
        <v>4</v>
      </c>
      <c r="D23" s="237">
        <v>3</v>
      </c>
      <c r="E23" s="237" t="s">
        <v>107</v>
      </c>
      <c r="F23" s="237">
        <v>4</v>
      </c>
      <c r="G23" s="237"/>
      <c r="H23" s="236"/>
      <c r="I23" s="237"/>
      <c r="J23" s="237"/>
      <c r="K23" s="237"/>
      <c r="L23" s="237"/>
      <c r="M23" s="237"/>
      <c r="N23" s="237"/>
      <c r="O23" s="237"/>
      <c r="P23" s="282"/>
      <c r="Q23" s="282"/>
      <c r="R23" s="282"/>
      <c r="S23" s="282"/>
      <c r="T23" s="282"/>
      <c r="U23" s="282"/>
      <c r="V23" s="266"/>
      <c r="W23" s="254"/>
      <c r="X23" s="255"/>
    </row>
    <row r="24" spans="1:24" ht="14.25" customHeight="1">
      <c r="A24" s="280">
        <v>15</v>
      </c>
      <c r="B24" s="237">
        <v>2</v>
      </c>
      <c r="C24" s="237">
        <v>2</v>
      </c>
      <c r="D24" s="237">
        <v>3</v>
      </c>
      <c r="E24" s="237" t="s">
        <v>106</v>
      </c>
      <c r="F24" s="237">
        <v>6</v>
      </c>
      <c r="G24" s="237"/>
      <c r="H24" s="236"/>
      <c r="I24" s="237"/>
      <c r="J24" s="237"/>
      <c r="K24" s="237"/>
      <c r="L24" s="237"/>
      <c r="M24" s="237"/>
      <c r="N24" s="237"/>
      <c r="O24" s="237"/>
      <c r="P24" s="282"/>
      <c r="Q24" s="282"/>
      <c r="R24" s="282"/>
      <c r="S24" s="282"/>
      <c r="T24" s="282"/>
      <c r="U24" s="282"/>
      <c r="V24" s="266"/>
      <c r="W24" s="254"/>
      <c r="X24" s="255"/>
    </row>
    <row r="25" spans="1:24" ht="14.25" customHeight="1">
      <c r="A25" s="280">
        <v>16</v>
      </c>
      <c r="B25" s="237">
        <v>1</v>
      </c>
      <c r="C25" s="237">
        <v>1</v>
      </c>
      <c r="D25" s="237">
        <v>3</v>
      </c>
      <c r="E25" s="237" t="s">
        <v>109</v>
      </c>
      <c r="F25" s="237">
        <v>1</v>
      </c>
      <c r="G25" s="237"/>
      <c r="H25" s="236"/>
      <c r="I25" s="237"/>
      <c r="J25" s="237"/>
      <c r="K25" s="237"/>
      <c r="L25" s="237"/>
      <c r="M25" s="237"/>
      <c r="N25" s="237"/>
      <c r="O25" s="237"/>
      <c r="P25" s="282"/>
      <c r="Q25" s="282"/>
      <c r="R25" s="282"/>
      <c r="S25" s="282"/>
      <c r="T25" s="282"/>
      <c r="U25" s="282"/>
      <c r="V25" s="266"/>
      <c r="W25" s="254"/>
      <c r="X25" s="255"/>
    </row>
    <row r="26" spans="1:24" ht="14.25" customHeight="1">
      <c r="A26" s="280">
        <v>17</v>
      </c>
      <c r="B26" s="237">
        <v>1</v>
      </c>
      <c r="C26" s="237">
        <v>2</v>
      </c>
      <c r="D26" s="237">
        <v>3</v>
      </c>
      <c r="E26" s="237" t="s">
        <v>104</v>
      </c>
      <c r="F26" s="237">
        <v>2</v>
      </c>
      <c r="G26" s="237"/>
      <c r="H26" s="236"/>
      <c r="I26" s="237"/>
      <c r="J26" s="237"/>
      <c r="K26" s="237"/>
      <c r="L26" s="237"/>
      <c r="M26" s="237"/>
      <c r="N26" s="237"/>
      <c r="O26" s="237"/>
      <c r="P26" s="282"/>
      <c r="Q26" s="282"/>
      <c r="R26" s="282"/>
      <c r="S26" s="282"/>
      <c r="T26" s="282"/>
      <c r="U26" s="282"/>
      <c r="V26" s="266"/>
      <c r="W26" s="254"/>
      <c r="X26" s="255"/>
    </row>
    <row r="27" spans="1:24" ht="14.25" customHeight="1">
      <c r="A27" s="280">
        <v>18</v>
      </c>
      <c r="B27" s="237">
        <v>2</v>
      </c>
      <c r="C27" s="237">
        <v>1</v>
      </c>
      <c r="D27" s="237">
        <v>3</v>
      </c>
      <c r="E27" s="237" t="s">
        <v>108</v>
      </c>
      <c r="F27" s="237">
        <v>5</v>
      </c>
      <c r="G27" s="237"/>
      <c r="H27" s="236"/>
      <c r="I27" s="237"/>
      <c r="J27" s="237"/>
      <c r="K27" s="237"/>
      <c r="L27" s="237"/>
      <c r="M27" s="237"/>
      <c r="N27" s="237"/>
      <c r="O27" s="237"/>
      <c r="P27" s="282"/>
      <c r="Q27" s="282"/>
      <c r="R27" s="282"/>
      <c r="S27" s="282"/>
      <c r="T27" s="282"/>
      <c r="U27" s="282"/>
      <c r="V27" s="266"/>
      <c r="W27" s="254"/>
      <c r="X27" s="255"/>
    </row>
    <row r="28" spans="1:24" ht="14.25" customHeight="1">
      <c r="A28" s="280">
        <v>19</v>
      </c>
      <c r="B28" s="237">
        <v>1</v>
      </c>
      <c r="C28" s="237">
        <v>2</v>
      </c>
      <c r="D28" s="237">
        <v>4</v>
      </c>
      <c r="E28" s="237" t="s">
        <v>104</v>
      </c>
      <c r="F28" s="237">
        <v>2</v>
      </c>
      <c r="G28" s="237"/>
      <c r="H28" s="236"/>
      <c r="I28" s="237"/>
      <c r="J28" s="237"/>
      <c r="K28" s="237"/>
      <c r="L28" s="237"/>
      <c r="M28" s="237"/>
      <c r="N28" s="237"/>
      <c r="O28" s="237"/>
      <c r="P28" s="282"/>
      <c r="Q28" s="282"/>
      <c r="R28" s="282"/>
      <c r="S28" s="282"/>
      <c r="T28" s="282"/>
      <c r="U28" s="282"/>
      <c r="V28" s="266"/>
      <c r="W28" s="254"/>
      <c r="X28" s="255"/>
    </row>
    <row r="29" spans="1:24" ht="14.25" customHeight="1">
      <c r="A29" s="280">
        <v>20</v>
      </c>
      <c r="B29" s="237">
        <v>1</v>
      </c>
      <c r="C29" s="237">
        <v>4</v>
      </c>
      <c r="D29" s="237">
        <v>4</v>
      </c>
      <c r="E29" s="237" t="s">
        <v>107</v>
      </c>
      <c r="F29" s="237">
        <v>4</v>
      </c>
      <c r="G29" s="237"/>
      <c r="H29" s="236"/>
      <c r="I29" s="237"/>
      <c r="J29" s="237"/>
      <c r="K29" s="237"/>
      <c r="L29" s="237"/>
      <c r="M29" s="237"/>
      <c r="N29" s="237"/>
      <c r="O29" s="237"/>
      <c r="P29" s="282"/>
      <c r="Q29" s="282"/>
      <c r="R29" s="282"/>
      <c r="S29" s="282"/>
      <c r="T29" s="282"/>
      <c r="U29" s="282"/>
      <c r="V29" s="266"/>
      <c r="W29" s="254"/>
      <c r="X29" s="255"/>
    </row>
    <row r="30" spans="1:24" ht="14.25" customHeight="1">
      <c r="A30" s="280">
        <v>21</v>
      </c>
      <c r="B30" s="237">
        <v>1</v>
      </c>
      <c r="C30" s="237">
        <v>1</v>
      </c>
      <c r="D30" s="237">
        <v>4</v>
      </c>
      <c r="E30" s="237" t="s">
        <v>109</v>
      </c>
      <c r="F30" s="237">
        <v>1</v>
      </c>
      <c r="G30" s="237"/>
      <c r="H30" s="236"/>
      <c r="I30" s="237"/>
      <c r="J30" s="237"/>
      <c r="K30" s="237"/>
      <c r="L30" s="237"/>
      <c r="M30" s="237"/>
      <c r="N30" s="237"/>
      <c r="O30" s="237"/>
      <c r="P30" s="282"/>
      <c r="Q30" s="282"/>
      <c r="R30" s="282"/>
      <c r="S30" s="282"/>
      <c r="T30" s="282"/>
      <c r="U30" s="282"/>
      <c r="V30" s="266"/>
      <c r="W30" s="254"/>
      <c r="X30" s="255"/>
    </row>
    <row r="31" spans="1:24" ht="14.25" customHeight="1">
      <c r="A31" s="280">
        <v>22</v>
      </c>
      <c r="B31" s="237">
        <v>2</v>
      </c>
      <c r="C31" s="237">
        <v>1</v>
      </c>
      <c r="D31" s="237">
        <v>4</v>
      </c>
      <c r="E31" s="237" t="s">
        <v>108</v>
      </c>
      <c r="F31" s="237">
        <v>5</v>
      </c>
      <c r="G31" s="237"/>
      <c r="H31" s="236"/>
      <c r="I31" s="237"/>
      <c r="J31" s="237"/>
      <c r="K31" s="237"/>
      <c r="L31" s="237"/>
      <c r="M31" s="237"/>
      <c r="N31" s="237"/>
      <c r="O31" s="237"/>
      <c r="P31" s="282"/>
      <c r="Q31" s="282"/>
      <c r="R31" s="282"/>
      <c r="S31" s="282"/>
      <c r="T31" s="282"/>
      <c r="U31" s="282"/>
      <c r="V31" s="266"/>
      <c r="W31" s="254"/>
      <c r="X31" s="255"/>
    </row>
    <row r="32" spans="1:24" ht="14.25" customHeight="1">
      <c r="A32" s="280">
        <v>23</v>
      </c>
      <c r="B32" s="237">
        <v>2</v>
      </c>
      <c r="C32" s="237">
        <v>4</v>
      </c>
      <c r="D32" s="237">
        <v>4</v>
      </c>
      <c r="E32" s="237" t="s">
        <v>105</v>
      </c>
      <c r="F32" s="237">
        <v>8</v>
      </c>
      <c r="G32" s="237"/>
      <c r="H32" s="236"/>
      <c r="I32" s="237"/>
      <c r="J32" s="237"/>
      <c r="K32" s="237"/>
      <c r="L32" s="237"/>
      <c r="M32" s="237"/>
      <c r="N32" s="237"/>
      <c r="O32" s="237"/>
      <c r="P32" s="282"/>
      <c r="Q32" s="282"/>
      <c r="R32" s="282"/>
      <c r="S32" s="282"/>
      <c r="T32" s="282"/>
      <c r="U32" s="282"/>
      <c r="V32" s="266"/>
      <c r="W32" s="254"/>
      <c r="X32" s="255"/>
    </row>
    <row r="33" spans="1:24" ht="14.25" customHeight="1">
      <c r="A33" s="280">
        <v>24</v>
      </c>
      <c r="B33" s="237">
        <v>2</v>
      </c>
      <c r="C33" s="237">
        <v>2</v>
      </c>
      <c r="D33" s="237">
        <v>4</v>
      </c>
      <c r="E33" s="237" t="s">
        <v>106</v>
      </c>
      <c r="F33" s="237">
        <v>6</v>
      </c>
      <c r="G33" s="237"/>
      <c r="H33" s="236"/>
      <c r="I33" s="237"/>
      <c r="J33" s="237"/>
      <c r="K33" s="237"/>
      <c r="L33" s="237"/>
      <c r="M33" s="237"/>
      <c r="N33" s="237"/>
      <c r="O33" s="237"/>
      <c r="P33" s="282"/>
      <c r="Q33" s="282"/>
      <c r="R33" s="282"/>
      <c r="S33" s="282"/>
      <c r="T33" s="282"/>
      <c r="U33" s="282"/>
      <c r="V33" s="266"/>
      <c r="W33" s="254"/>
      <c r="X33" s="255"/>
    </row>
    <row r="34" spans="1:24" ht="14.25" customHeight="1">
      <c r="A34" s="280"/>
      <c r="B34" s="237"/>
      <c r="C34" s="237"/>
      <c r="D34" s="237"/>
      <c r="E34" s="237"/>
      <c r="F34" s="237"/>
      <c r="G34" s="237"/>
      <c r="H34" s="237"/>
      <c r="I34" s="237"/>
      <c r="J34" s="237"/>
      <c r="K34" s="237"/>
      <c r="L34" s="237"/>
      <c r="M34" s="237"/>
      <c r="N34" s="237"/>
      <c r="O34" s="237"/>
      <c r="P34" s="282"/>
      <c r="Q34" s="282"/>
      <c r="R34" s="282"/>
      <c r="S34" s="282"/>
      <c r="T34" s="282"/>
      <c r="U34" s="282"/>
      <c r="V34" s="266"/>
      <c r="W34" s="254"/>
      <c r="X34" s="255"/>
    </row>
    <row r="35" spans="1:24" ht="14.25" customHeight="1">
      <c r="A35" s="280"/>
      <c r="B35" s="237"/>
      <c r="C35" s="237"/>
      <c r="D35" s="237"/>
      <c r="E35" s="237"/>
      <c r="F35" s="237"/>
      <c r="G35" s="237"/>
      <c r="H35" s="237"/>
      <c r="I35" s="237"/>
      <c r="J35" s="237"/>
      <c r="K35" s="237"/>
      <c r="L35" s="237"/>
      <c r="M35" s="237"/>
      <c r="N35" s="237"/>
      <c r="O35" s="237"/>
      <c r="P35" s="282"/>
      <c r="Q35" s="282"/>
      <c r="R35" s="282"/>
      <c r="S35" s="282"/>
      <c r="T35" s="282"/>
      <c r="U35" s="282"/>
      <c r="V35" s="266"/>
      <c r="W35" s="254"/>
      <c r="X35" s="255"/>
    </row>
    <row r="36" spans="1:24" ht="14.25" customHeight="1">
      <c r="A36" s="280"/>
      <c r="B36" s="237"/>
      <c r="C36" s="237"/>
      <c r="D36" s="237"/>
      <c r="E36" s="237"/>
      <c r="F36" s="237"/>
      <c r="G36" s="237"/>
      <c r="H36" s="237"/>
      <c r="I36" s="237"/>
      <c r="J36" s="237"/>
      <c r="K36" s="237"/>
      <c r="L36" s="237"/>
      <c r="M36" s="237"/>
      <c r="N36" s="237"/>
      <c r="O36" s="237"/>
      <c r="P36" s="282"/>
      <c r="Q36" s="282"/>
      <c r="R36" s="282"/>
      <c r="S36" s="282"/>
      <c r="T36" s="282"/>
      <c r="U36" s="282"/>
      <c r="V36" s="266"/>
      <c r="W36" s="254"/>
      <c r="X36" s="255"/>
    </row>
    <row r="37" spans="1:24" ht="14.25" customHeight="1">
      <c r="A37" s="280"/>
      <c r="B37" s="237"/>
      <c r="C37" s="237"/>
      <c r="D37" s="237"/>
      <c r="E37" s="237"/>
      <c r="F37" s="237"/>
      <c r="G37" s="237"/>
      <c r="H37" s="237"/>
      <c r="I37" s="237"/>
      <c r="J37" s="237"/>
      <c r="K37" s="237"/>
      <c r="L37" s="237"/>
      <c r="M37" s="237"/>
      <c r="N37" s="237"/>
      <c r="O37" s="237"/>
      <c r="P37" s="282"/>
      <c r="Q37" s="282"/>
      <c r="R37" s="282"/>
      <c r="S37" s="282"/>
      <c r="T37" s="282"/>
      <c r="U37" s="282"/>
      <c r="V37" s="266"/>
      <c r="W37" s="254"/>
      <c r="X37" s="255"/>
    </row>
    <row r="38" spans="1:24" ht="14.25" customHeight="1">
      <c r="A38" s="280"/>
      <c r="B38" s="237"/>
      <c r="C38" s="237"/>
      <c r="D38" s="237"/>
      <c r="E38" s="237"/>
      <c r="F38" s="237"/>
      <c r="G38" s="237"/>
      <c r="H38" s="237"/>
      <c r="I38" s="237"/>
      <c r="J38" s="237"/>
      <c r="K38" s="237"/>
      <c r="L38" s="237"/>
      <c r="M38" s="237"/>
      <c r="N38" s="237"/>
      <c r="O38" s="237"/>
      <c r="P38" s="282"/>
      <c r="Q38" s="282"/>
      <c r="R38" s="282"/>
      <c r="S38" s="282"/>
      <c r="T38" s="282"/>
      <c r="U38" s="282"/>
      <c r="V38" s="266"/>
      <c r="W38" s="254"/>
      <c r="X38" s="255"/>
    </row>
    <row r="39" spans="1:24" ht="14.25" customHeight="1">
      <c r="A39" s="280"/>
      <c r="B39" s="237"/>
      <c r="C39" s="237"/>
      <c r="D39" s="237"/>
      <c r="E39" s="237"/>
      <c r="F39" s="237"/>
      <c r="G39" s="237"/>
      <c r="H39" s="237"/>
      <c r="I39" s="237"/>
      <c r="J39" s="237"/>
      <c r="K39" s="237"/>
      <c r="L39" s="237"/>
      <c r="M39" s="237"/>
      <c r="N39" s="237"/>
      <c r="O39" s="237"/>
      <c r="P39" s="282"/>
      <c r="Q39" s="282"/>
      <c r="R39" s="282"/>
      <c r="S39" s="282"/>
      <c r="T39" s="282"/>
      <c r="U39" s="282"/>
      <c r="V39" s="266"/>
      <c r="W39" s="254"/>
      <c r="X39" s="255"/>
    </row>
    <row r="40" spans="1:24" ht="14.25" customHeight="1">
      <c r="A40" s="280"/>
      <c r="B40" s="237"/>
      <c r="C40" s="237"/>
      <c r="D40" s="237"/>
      <c r="E40" s="237"/>
      <c r="F40" s="237"/>
      <c r="G40" s="237"/>
      <c r="H40" s="237"/>
      <c r="I40" s="237"/>
      <c r="J40" s="237"/>
      <c r="K40" s="237"/>
      <c r="L40" s="237"/>
      <c r="M40" s="237"/>
      <c r="N40" s="237"/>
      <c r="O40" s="237"/>
      <c r="P40" s="282"/>
      <c r="Q40" s="282"/>
      <c r="R40" s="282"/>
      <c r="S40" s="282"/>
      <c r="T40" s="282"/>
      <c r="U40" s="282"/>
      <c r="V40" s="266"/>
      <c r="W40" s="254"/>
      <c r="X40" s="255"/>
    </row>
    <row r="41" spans="1:24" ht="14.25" customHeight="1">
      <c r="A41" s="280"/>
      <c r="B41" s="237"/>
      <c r="C41" s="237"/>
      <c r="D41" s="237"/>
      <c r="E41" s="237"/>
      <c r="F41" s="237"/>
      <c r="G41" s="237"/>
      <c r="H41" s="237"/>
      <c r="I41" s="237"/>
      <c r="J41" s="237"/>
      <c r="K41" s="237"/>
      <c r="L41" s="237"/>
      <c r="M41" s="237"/>
      <c r="N41" s="237"/>
      <c r="O41" s="237"/>
      <c r="P41" s="282"/>
      <c r="Q41" s="282"/>
      <c r="R41" s="282"/>
      <c r="S41" s="282"/>
      <c r="T41" s="282"/>
      <c r="U41" s="282"/>
      <c r="V41" s="266"/>
      <c r="W41" s="254"/>
      <c r="X41" s="255"/>
    </row>
    <row r="42" spans="1:24" ht="14.25" customHeight="1">
      <c r="A42" s="280"/>
      <c r="B42" s="237"/>
      <c r="C42" s="237"/>
      <c r="D42" s="237"/>
      <c r="E42" s="237"/>
      <c r="F42" s="237"/>
      <c r="G42" s="237"/>
      <c r="H42" s="237"/>
      <c r="I42" s="237"/>
      <c r="J42" s="237"/>
      <c r="K42" s="237"/>
      <c r="L42" s="237"/>
      <c r="M42" s="237"/>
      <c r="N42" s="237"/>
      <c r="O42" s="237"/>
      <c r="P42" s="282"/>
      <c r="Q42" s="282"/>
      <c r="R42" s="282"/>
      <c r="S42" s="282"/>
      <c r="T42" s="282"/>
      <c r="U42" s="282"/>
      <c r="V42" s="266"/>
      <c r="W42" s="254"/>
      <c r="X42" s="255"/>
    </row>
    <row r="43" spans="1:24" ht="14.25" customHeight="1">
      <c r="A43" s="280"/>
      <c r="B43" s="237"/>
      <c r="C43" s="237"/>
      <c r="D43" s="237"/>
      <c r="E43" s="237"/>
      <c r="F43" s="237"/>
      <c r="G43" s="237"/>
      <c r="H43" s="237"/>
      <c r="I43" s="237"/>
      <c r="J43" s="237"/>
      <c r="K43" s="237"/>
      <c r="L43" s="237"/>
      <c r="M43" s="237"/>
      <c r="N43" s="237"/>
      <c r="O43" s="237"/>
      <c r="P43" s="282"/>
      <c r="Q43" s="282"/>
      <c r="R43" s="282"/>
      <c r="S43" s="282"/>
      <c r="T43" s="282"/>
      <c r="U43" s="282"/>
      <c r="V43" s="266"/>
      <c r="W43" s="254"/>
      <c r="X43" s="255"/>
    </row>
    <row r="44" spans="1:24" ht="14.25" customHeight="1">
      <c r="A44" s="280"/>
      <c r="B44" s="237"/>
      <c r="C44" s="237"/>
      <c r="D44" s="237"/>
      <c r="E44" s="237"/>
      <c r="F44" s="237"/>
      <c r="G44" s="237"/>
      <c r="H44" s="237"/>
      <c r="I44" s="237"/>
      <c r="J44" s="237"/>
      <c r="K44" s="237"/>
      <c r="L44" s="237"/>
      <c r="M44" s="237"/>
      <c r="N44" s="237"/>
      <c r="O44" s="237"/>
      <c r="P44" s="282"/>
      <c r="Q44" s="282"/>
      <c r="R44" s="282"/>
      <c r="S44" s="282"/>
      <c r="T44" s="282"/>
      <c r="U44" s="282"/>
      <c r="V44" s="266"/>
      <c r="W44" s="254"/>
      <c r="X44" s="255"/>
    </row>
    <row r="45" spans="1:24" ht="14.25" customHeight="1">
      <c r="A45" s="280"/>
      <c r="B45" s="237"/>
      <c r="C45" s="237"/>
      <c r="D45" s="237"/>
      <c r="E45" s="237"/>
      <c r="F45" s="237"/>
      <c r="G45" s="237"/>
      <c r="H45" s="237"/>
      <c r="I45" s="237"/>
      <c r="J45" s="237"/>
      <c r="K45" s="237"/>
      <c r="L45" s="237"/>
      <c r="M45" s="237"/>
      <c r="N45" s="237"/>
      <c r="O45" s="237"/>
      <c r="P45" s="282"/>
      <c r="Q45" s="282"/>
      <c r="R45" s="282"/>
      <c r="S45" s="282"/>
      <c r="T45" s="282"/>
      <c r="U45" s="282"/>
      <c r="V45" s="266"/>
      <c r="W45" s="254"/>
      <c r="X45" s="255"/>
    </row>
    <row r="46" spans="1:24" ht="14.25" customHeight="1">
      <c r="A46" s="280"/>
      <c r="B46" s="237"/>
      <c r="C46" s="237"/>
      <c r="D46" s="237"/>
      <c r="E46" s="237"/>
      <c r="F46" s="237"/>
      <c r="G46" s="237"/>
      <c r="H46" s="237"/>
      <c r="I46" s="237"/>
      <c r="J46" s="237"/>
      <c r="K46" s="237"/>
      <c r="L46" s="237"/>
      <c r="M46" s="237"/>
      <c r="N46" s="237"/>
      <c r="O46" s="237"/>
      <c r="P46" s="282"/>
      <c r="Q46" s="282"/>
      <c r="R46" s="282"/>
      <c r="S46" s="282"/>
      <c r="T46" s="282"/>
      <c r="U46" s="282"/>
      <c r="V46" s="266"/>
      <c r="W46" s="254"/>
      <c r="X46" s="255"/>
    </row>
    <row r="47" spans="1:24" ht="14.25" customHeight="1">
      <c r="A47" s="280"/>
      <c r="B47" s="237"/>
      <c r="C47" s="237"/>
      <c r="D47" s="237"/>
      <c r="E47" s="237"/>
      <c r="F47" s="237"/>
      <c r="G47" s="237"/>
      <c r="H47" s="237"/>
      <c r="I47" s="237"/>
      <c r="J47" s="237"/>
      <c r="K47" s="237"/>
      <c r="L47" s="237"/>
      <c r="M47" s="237"/>
      <c r="N47" s="237"/>
      <c r="O47" s="237"/>
      <c r="P47" s="282"/>
      <c r="Q47" s="282"/>
      <c r="R47" s="282"/>
      <c r="S47" s="282"/>
      <c r="T47" s="282"/>
      <c r="U47" s="282"/>
      <c r="V47" s="266"/>
      <c r="W47" s="254"/>
      <c r="X47" s="255"/>
    </row>
    <row r="48" spans="1:24" ht="14.25" customHeight="1">
      <c r="A48" s="280"/>
      <c r="B48" s="237"/>
      <c r="C48" s="237"/>
      <c r="D48" s="237"/>
      <c r="E48" s="237"/>
      <c r="F48" s="237"/>
      <c r="G48" s="237"/>
      <c r="H48" s="237"/>
      <c r="I48" s="237"/>
      <c r="J48" s="237"/>
      <c r="K48" s="237"/>
      <c r="L48" s="237"/>
      <c r="M48" s="237"/>
      <c r="N48" s="237"/>
      <c r="O48" s="237"/>
      <c r="P48" s="282"/>
      <c r="Q48" s="282"/>
      <c r="R48" s="282"/>
      <c r="S48" s="282"/>
      <c r="T48" s="282"/>
      <c r="U48" s="282"/>
      <c r="V48" s="266"/>
      <c r="W48" s="254"/>
      <c r="X48" s="255"/>
    </row>
    <row r="49" spans="1:24" ht="14.25" customHeight="1">
      <c r="A49" s="280"/>
      <c r="B49" s="237"/>
      <c r="C49" s="237"/>
      <c r="D49" s="237"/>
      <c r="E49" s="237"/>
      <c r="F49" s="237"/>
      <c r="G49" s="237"/>
      <c r="H49" s="237"/>
      <c r="I49" s="237"/>
      <c r="J49" s="237"/>
      <c r="K49" s="237"/>
      <c r="L49" s="237"/>
      <c r="M49" s="237"/>
      <c r="N49" s="237"/>
      <c r="O49" s="237"/>
      <c r="P49" s="282"/>
      <c r="Q49" s="282"/>
      <c r="R49" s="282"/>
      <c r="S49" s="282"/>
      <c r="T49" s="282"/>
      <c r="U49" s="282"/>
      <c r="V49" s="266"/>
      <c r="W49" s="254"/>
      <c r="X49" s="255"/>
    </row>
    <row r="50" spans="1:24" ht="14.25" customHeight="1">
      <c r="A50" s="280"/>
      <c r="B50" s="237"/>
      <c r="C50" s="237"/>
      <c r="D50" s="237"/>
      <c r="E50" s="237"/>
      <c r="F50" s="237"/>
      <c r="G50" s="237"/>
      <c r="H50" s="237"/>
      <c r="I50" s="237"/>
      <c r="J50" s="237"/>
      <c r="K50" s="237"/>
      <c r="L50" s="237"/>
      <c r="M50" s="237"/>
      <c r="N50" s="237"/>
      <c r="O50" s="237"/>
      <c r="P50" s="282"/>
      <c r="Q50" s="282"/>
      <c r="R50" s="282"/>
      <c r="S50" s="282"/>
      <c r="T50" s="282"/>
      <c r="U50" s="282"/>
      <c r="V50" s="266"/>
      <c r="W50" s="254"/>
      <c r="X50" s="255"/>
    </row>
    <row r="51" spans="1:24" ht="14.25" customHeight="1">
      <c r="A51" s="280"/>
      <c r="B51" s="237"/>
      <c r="C51" s="237"/>
      <c r="D51" s="237"/>
      <c r="E51" s="237"/>
      <c r="F51" s="237"/>
      <c r="G51" s="237"/>
      <c r="H51" s="237"/>
      <c r="I51" s="237"/>
      <c r="J51" s="237"/>
      <c r="K51" s="237"/>
      <c r="L51" s="237"/>
      <c r="M51" s="237"/>
      <c r="N51" s="237"/>
      <c r="O51" s="237"/>
      <c r="P51" s="282"/>
      <c r="Q51" s="282"/>
      <c r="R51" s="282"/>
      <c r="S51" s="282"/>
      <c r="T51" s="282"/>
      <c r="U51" s="282"/>
      <c r="V51" s="266"/>
      <c r="W51" s="254"/>
      <c r="X51" s="255"/>
    </row>
    <row r="52" spans="1:24" ht="14.25" customHeight="1">
      <c r="A52" s="280"/>
      <c r="B52" s="237"/>
      <c r="C52" s="237"/>
      <c r="D52" s="237"/>
      <c r="E52" s="237"/>
      <c r="F52" s="237"/>
      <c r="G52" s="237"/>
      <c r="H52" s="237"/>
      <c r="I52" s="237"/>
      <c r="J52" s="237"/>
      <c r="K52" s="237"/>
      <c r="L52" s="237"/>
      <c r="M52" s="237"/>
      <c r="N52" s="237"/>
      <c r="O52" s="237"/>
      <c r="P52" s="282"/>
      <c r="Q52" s="282"/>
      <c r="R52" s="282"/>
      <c r="S52" s="282"/>
      <c r="T52" s="282"/>
      <c r="U52" s="282"/>
      <c r="V52" s="266"/>
      <c r="W52" s="254"/>
      <c r="X52" s="255"/>
    </row>
    <row r="53" spans="1:24" ht="14.25" customHeight="1">
      <c r="A53" s="280"/>
      <c r="B53" s="237"/>
      <c r="C53" s="237"/>
      <c r="D53" s="237"/>
      <c r="E53" s="237"/>
      <c r="F53" s="237"/>
      <c r="G53" s="237"/>
      <c r="H53" s="237"/>
      <c r="I53" s="237"/>
      <c r="J53" s="237"/>
      <c r="K53" s="237"/>
      <c r="L53" s="237"/>
      <c r="M53" s="237"/>
      <c r="N53" s="237"/>
      <c r="O53" s="237"/>
      <c r="P53" s="282"/>
      <c r="Q53" s="282"/>
      <c r="R53" s="282"/>
      <c r="S53" s="282"/>
      <c r="T53" s="282"/>
      <c r="U53" s="282"/>
      <c r="V53" s="266"/>
      <c r="W53" s="254"/>
      <c r="X53" s="255"/>
    </row>
    <row r="54" spans="1:24" ht="14.25" customHeight="1">
      <c r="A54" s="284"/>
      <c r="B54" s="237"/>
      <c r="C54" s="237"/>
      <c r="D54" s="237"/>
      <c r="E54" s="237"/>
      <c r="F54" s="237"/>
      <c r="G54" s="237"/>
      <c r="H54" s="237"/>
      <c r="I54" s="237"/>
      <c r="J54" s="237"/>
      <c r="K54" s="237"/>
      <c r="L54" s="237"/>
      <c r="M54" s="237"/>
      <c r="N54" s="237"/>
      <c r="O54" s="237"/>
      <c r="P54" s="282"/>
      <c r="Q54" s="282"/>
      <c r="R54" s="282"/>
      <c r="S54" s="282"/>
      <c r="T54" s="282"/>
      <c r="U54" s="282"/>
      <c r="V54" s="266"/>
      <c r="W54" s="254"/>
      <c r="X54" s="255"/>
    </row>
    <row r="55" spans="1:24" ht="14.25" customHeight="1">
      <c r="A55" s="284"/>
      <c r="B55" s="237"/>
      <c r="C55" s="237"/>
      <c r="D55" s="237"/>
      <c r="E55" s="237"/>
      <c r="F55" s="237"/>
      <c r="G55" s="237"/>
      <c r="H55" s="237"/>
      <c r="I55" s="237"/>
      <c r="J55" s="237"/>
      <c r="K55" s="237"/>
      <c r="L55" s="237"/>
      <c r="M55" s="237"/>
      <c r="N55" s="237"/>
      <c r="O55" s="237"/>
      <c r="P55" s="282"/>
      <c r="Q55" s="282"/>
      <c r="R55" s="282"/>
      <c r="S55" s="282"/>
      <c r="T55" s="282"/>
      <c r="U55" s="282"/>
      <c r="V55" s="266"/>
      <c r="W55" s="254"/>
      <c r="X55" s="255"/>
    </row>
    <row r="56" spans="1:24" ht="14.25" customHeight="1">
      <c r="A56" s="284"/>
      <c r="B56" s="237"/>
      <c r="C56" s="237"/>
      <c r="D56" s="237"/>
      <c r="E56" s="237"/>
      <c r="F56" s="237"/>
      <c r="G56" s="237"/>
      <c r="H56" s="237"/>
      <c r="I56" s="237"/>
      <c r="J56" s="237"/>
      <c r="K56" s="237"/>
      <c r="L56" s="237"/>
      <c r="M56" s="237"/>
      <c r="N56" s="237"/>
      <c r="O56" s="237"/>
      <c r="P56" s="282"/>
      <c r="Q56" s="282"/>
      <c r="R56" s="282"/>
      <c r="S56" s="282"/>
      <c r="T56" s="282"/>
      <c r="U56" s="282"/>
      <c r="V56" s="266"/>
      <c r="W56" s="254"/>
      <c r="X56" s="255"/>
    </row>
    <row r="57" spans="1:24" ht="14.25" customHeight="1">
      <c r="A57" s="284"/>
      <c r="B57" s="237"/>
      <c r="C57" s="237"/>
      <c r="D57" s="237"/>
      <c r="E57" s="237"/>
      <c r="F57" s="237"/>
      <c r="G57" s="237"/>
      <c r="H57" s="237"/>
      <c r="I57" s="237"/>
      <c r="J57" s="237"/>
      <c r="K57" s="237"/>
      <c r="L57" s="237"/>
      <c r="M57" s="237"/>
      <c r="N57" s="237"/>
      <c r="O57" s="237"/>
      <c r="P57" s="282"/>
      <c r="Q57" s="282"/>
      <c r="R57" s="282"/>
      <c r="S57" s="282"/>
      <c r="T57" s="282"/>
      <c r="U57" s="282"/>
      <c r="V57" s="266"/>
      <c r="W57" s="254"/>
      <c r="X57" s="255"/>
    </row>
    <row r="58" spans="1:24" ht="14.25" customHeight="1">
      <c r="A58" s="284"/>
      <c r="B58" s="237"/>
      <c r="C58" s="237"/>
      <c r="D58" s="237"/>
      <c r="E58" s="237"/>
      <c r="F58" s="237"/>
      <c r="G58" s="237"/>
      <c r="H58" s="237"/>
      <c r="I58" s="237"/>
      <c r="J58" s="237"/>
      <c r="K58" s="237"/>
      <c r="L58" s="237"/>
      <c r="M58" s="237"/>
      <c r="N58" s="237"/>
      <c r="O58" s="237"/>
      <c r="P58" s="282"/>
      <c r="Q58" s="282"/>
      <c r="R58" s="282"/>
      <c r="S58" s="282"/>
      <c r="T58" s="282"/>
      <c r="U58" s="282"/>
      <c r="V58" s="266"/>
      <c r="W58" s="254"/>
      <c r="X58" s="255"/>
    </row>
    <row r="59" spans="1:24" ht="14.25" customHeight="1">
      <c r="A59" s="284"/>
      <c r="B59" s="237"/>
      <c r="C59" s="237"/>
      <c r="D59" s="237"/>
      <c r="E59" s="237"/>
      <c r="F59" s="237"/>
      <c r="G59" s="237"/>
      <c r="H59" s="237"/>
      <c r="I59" s="237"/>
      <c r="J59" s="237"/>
      <c r="K59" s="237"/>
      <c r="L59" s="237"/>
      <c r="M59" s="237"/>
      <c r="N59" s="237"/>
      <c r="O59" s="237"/>
      <c r="P59" s="282"/>
      <c r="Q59" s="282"/>
      <c r="R59" s="282"/>
      <c r="S59" s="282"/>
      <c r="T59" s="282"/>
      <c r="U59" s="282"/>
      <c r="V59" s="266"/>
      <c r="W59" s="254"/>
      <c r="X59" s="255"/>
    </row>
    <row r="60" spans="1:24" ht="14.25" customHeight="1">
      <c r="A60" s="284"/>
      <c r="B60" s="237"/>
      <c r="C60" s="237"/>
      <c r="D60" s="237"/>
      <c r="E60" s="237"/>
      <c r="F60" s="237"/>
      <c r="G60" s="237"/>
      <c r="H60" s="237"/>
      <c r="I60" s="237"/>
      <c r="J60" s="237"/>
      <c r="K60" s="237"/>
      <c r="L60" s="237"/>
      <c r="M60" s="237"/>
      <c r="N60" s="237"/>
      <c r="O60" s="237"/>
      <c r="P60" s="282"/>
      <c r="Q60" s="282"/>
      <c r="R60" s="282"/>
      <c r="S60" s="282"/>
      <c r="T60" s="282"/>
      <c r="U60" s="282"/>
      <c r="V60" s="266"/>
      <c r="W60" s="254"/>
      <c r="X60" s="255"/>
    </row>
    <row r="61" spans="1:24" ht="14.25" customHeight="1">
      <c r="A61" s="284"/>
      <c r="B61" s="237"/>
      <c r="C61" s="237"/>
      <c r="D61" s="237"/>
      <c r="E61" s="237"/>
      <c r="F61" s="237"/>
      <c r="G61" s="237"/>
      <c r="H61" s="237"/>
      <c r="I61" s="237"/>
      <c r="J61" s="237"/>
      <c r="K61" s="237"/>
      <c r="L61" s="237"/>
      <c r="M61" s="237"/>
      <c r="N61" s="237"/>
      <c r="O61" s="237"/>
      <c r="P61" s="282"/>
      <c r="Q61" s="282"/>
      <c r="R61" s="282"/>
      <c r="S61" s="282"/>
      <c r="T61" s="282"/>
      <c r="U61" s="282"/>
      <c r="V61" s="266"/>
      <c r="W61" s="254"/>
      <c r="X61" s="255"/>
    </row>
    <row r="62" spans="1:24" ht="14.25" customHeight="1">
      <c r="A62" s="284"/>
      <c r="B62" s="237"/>
      <c r="C62" s="237"/>
      <c r="D62" s="237"/>
      <c r="E62" s="237"/>
      <c r="F62" s="237"/>
      <c r="G62" s="237"/>
      <c r="H62" s="237"/>
      <c r="I62" s="237"/>
      <c r="J62" s="237"/>
      <c r="K62" s="237"/>
      <c r="L62" s="237"/>
      <c r="M62" s="237"/>
      <c r="N62" s="237"/>
      <c r="O62" s="237"/>
      <c r="P62" s="282"/>
      <c r="Q62" s="282"/>
      <c r="R62" s="282"/>
      <c r="S62" s="282"/>
      <c r="T62" s="282"/>
      <c r="U62" s="282"/>
      <c r="V62" s="266"/>
      <c r="W62" s="254"/>
      <c r="X62" s="255"/>
    </row>
    <row r="63" spans="1:24" ht="14.25" customHeight="1">
      <c r="A63" s="284"/>
      <c r="B63" s="237"/>
      <c r="C63" s="237"/>
      <c r="D63" s="237"/>
      <c r="E63" s="237"/>
      <c r="F63" s="237"/>
      <c r="G63" s="237"/>
      <c r="H63" s="237"/>
      <c r="I63" s="237"/>
      <c r="J63" s="237"/>
      <c r="K63" s="237"/>
      <c r="L63" s="237"/>
      <c r="M63" s="237"/>
      <c r="N63" s="237"/>
      <c r="O63" s="237"/>
      <c r="P63" s="282"/>
      <c r="Q63" s="282"/>
      <c r="R63" s="282"/>
      <c r="S63" s="282"/>
      <c r="T63" s="282"/>
      <c r="U63" s="282"/>
      <c r="V63" s="266"/>
      <c r="W63" s="254"/>
      <c r="X63" s="255"/>
    </row>
    <row r="64" spans="1:24" ht="14.25" customHeight="1">
      <c r="A64" s="284"/>
      <c r="B64" s="237"/>
      <c r="C64" s="237"/>
      <c r="D64" s="237"/>
      <c r="E64" s="237"/>
      <c r="F64" s="237"/>
      <c r="G64" s="237"/>
      <c r="H64" s="237"/>
      <c r="I64" s="237"/>
      <c r="J64" s="237"/>
      <c r="K64" s="237"/>
      <c r="L64" s="237"/>
      <c r="M64" s="237"/>
      <c r="N64" s="237"/>
      <c r="O64" s="237"/>
      <c r="P64" s="282"/>
      <c r="Q64" s="282"/>
      <c r="R64" s="282"/>
      <c r="S64" s="282"/>
      <c r="T64" s="282"/>
      <c r="U64" s="282"/>
      <c r="V64" s="266"/>
      <c r="W64" s="254"/>
      <c r="X64" s="255"/>
    </row>
    <row r="65" spans="1:24" ht="14.25" customHeight="1">
      <c r="A65" s="284"/>
      <c r="B65" s="237"/>
      <c r="C65" s="237"/>
      <c r="D65" s="237"/>
      <c r="E65" s="237"/>
      <c r="F65" s="237"/>
      <c r="G65" s="237"/>
      <c r="H65" s="237"/>
      <c r="I65" s="237"/>
      <c r="J65" s="237"/>
      <c r="K65" s="237"/>
      <c r="L65" s="237"/>
      <c r="M65" s="237"/>
      <c r="N65" s="237"/>
      <c r="O65" s="237"/>
      <c r="P65" s="282"/>
      <c r="Q65" s="282"/>
      <c r="R65" s="282"/>
      <c r="S65" s="282"/>
      <c r="T65" s="282"/>
      <c r="U65" s="282"/>
      <c r="V65" s="266"/>
      <c r="W65" s="254"/>
      <c r="X65" s="255"/>
    </row>
    <row r="66" spans="1:24" ht="14.25" customHeight="1">
      <c r="A66" s="284"/>
      <c r="B66" s="237"/>
      <c r="C66" s="237"/>
      <c r="D66" s="237"/>
      <c r="E66" s="237"/>
      <c r="F66" s="237"/>
      <c r="G66" s="237"/>
      <c r="H66" s="237"/>
      <c r="I66" s="237"/>
      <c r="J66" s="237"/>
      <c r="K66" s="237"/>
      <c r="L66" s="237"/>
      <c r="M66" s="237"/>
      <c r="N66" s="237"/>
      <c r="O66" s="237"/>
      <c r="P66" s="282"/>
      <c r="Q66" s="282"/>
      <c r="R66" s="282"/>
      <c r="S66" s="282"/>
      <c r="T66" s="282"/>
      <c r="U66" s="282"/>
      <c r="V66" s="266"/>
      <c r="W66" s="254"/>
      <c r="X66" s="255"/>
    </row>
    <row r="67" spans="1:24" ht="14.25" customHeight="1">
      <c r="A67" s="284"/>
      <c r="B67" s="237"/>
      <c r="C67" s="237"/>
      <c r="D67" s="237"/>
      <c r="E67" s="237"/>
      <c r="F67" s="237"/>
      <c r="G67" s="237"/>
      <c r="H67" s="237"/>
      <c r="I67" s="237"/>
      <c r="J67" s="237"/>
      <c r="K67" s="237"/>
      <c r="L67" s="237"/>
      <c r="M67" s="237"/>
      <c r="N67" s="237"/>
      <c r="O67" s="237"/>
      <c r="P67" s="282"/>
      <c r="Q67" s="282"/>
      <c r="R67" s="282"/>
      <c r="S67" s="282"/>
      <c r="T67" s="282"/>
      <c r="U67" s="282"/>
      <c r="V67" s="266"/>
      <c r="W67" s="254"/>
      <c r="X67" s="255"/>
    </row>
    <row r="68" spans="1:24" ht="14.25" customHeight="1">
      <c r="A68" s="284"/>
      <c r="B68" s="237"/>
      <c r="C68" s="237"/>
      <c r="D68" s="237"/>
      <c r="E68" s="237"/>
      <c r="F68" s="237"/>
      <c r="G68" s="237"/>
      <c r="H68" s="237"/>
      <c r="I68" s="237"/>
      <c r="J68" s="237"/>
      <c r="K68" s="237"/>
      <c r="L68" s="237"/>
      <c r="M68" s="237"/>
      <c r="N68" s="237"/>
      <c r="O68" s="237"/>
      <c r="P68" s="282"/>
      <c r="Q68" s="282"/>
      <c r="R68" s="282"/>
      <c r="S68" s="282"/>
      <c r="T68" s="282"/>
      <c r="U68" s="282"/>
      <c r="V68" s="266"/>
      <c r="W68" s="254"/>
      <c r="X68" s="255"/>
    </row>
    <row r="69" spans="1:24" ht="14.25" customHeight="1">
      <c r="A69" s="284"/>
      <c r="B69" s="237"/>
      <c r="C69" s="237"/>
      <c r="D69" s="237"/>
      <c r="E69" s="237"/>
      <c r="F69" s="237"/>
      <c r="G69" s="237"/>
      <c r="H69" s="237"/>
      <c r="I69" s="237"/>
      <c r="J69" s="237"/>
      <c r="K69" s="237"/>
      <c r="L69" s="237"/>
      <c r="M69" s="237"/>
      <c r="N69" s="237"/>
      <c r="O69" s="237"/>
      <c r="P69" s="282"/>
      <c r="Q69" s="282"/>
      <c r="R69" s="282"/>
      <c r="S69" s="282"/>
      <c r="T69" s="282"/>
      <c r="U69" s="282"/>
      <c r="V69" s="266"/>
      <c r="W69" s="254"/>
      <c r="X69" s="255"/>
    </row>
    <row r="70" spans="1:24" ht="14.25" customHeight="1">
      <c r="A70" s="284"/>
      <c r="B70" s="237"/>
      <c r="C70" s="237"/>
      <c r="D70" s="237"/>
      <c r="E70" s="237"/>
      <c r="F70" s="237"/>
      <c r="G70" s="237"/>
      <c r="H70" s="237"/>
      <c r="I70" s="237"/>
      <c r="J70" s="237"/>
      <c r="K70" s="237"/>
      <c r="L70" s="237"/>
      <c r="M70" s="237"/>
      <c r="N70" s="237"/>
      <c r="O70" s="237"/>
      <c r="P70" s="282"/>
      <c r="Q70" s="282"/>
      <c r="R70" s="282"/>
      <c r="S70" s="282"/>
      <c r="T70" s="282"/>
      <c r="U70" s="282"/>
      <c r="V70" s="266"/>
      <c r="W70" s="254"/>
      <c r="X70" s="255"/>
    </row>
    <row r="71" spans="1:24" ht="14.25" customHeight="1">
      <c r="A71" s="284"/>
      <c r="B71" s="237"/>
      <c r="C71" s="237"/>
      <c r="D71" s="237"/>
      <c r="E71" s="237"/>
      <c r="F71" s="237"/>
      <c r="G71" s="237"/>
      <c r="H71" s="237"/>
      <c r="I71" s="237"/>
      <c r="J71" s="237"/>
      <c r="K71" s="237"/>
      <c r="L71" s="237"/>
      <c r="M71" s="237"/>
      <c r="N71" s="237"/>
      <c r="O71" s="237"/>
      <c r="P71" s="282"/>
      <c r="Q71" s="282"/>
      <c r="R71" s="282"/>
      <c r="S71" s="282"/>
      <c r="T71" s="282"/>
      <c r="U71" s="282"/>
      <c r="V71" s="266"/>
      <c r="W71" s="254"/>
      <c r="X71" s="255"/>
    </row>
    <row r="72" spans="1:24" ht="14.25" customHeight="1">
      <c r="A72" s="284"/>
      <c r="B72" s="237"/>
      <c r="C72" s="237"/>
      <c r="D72" s="237"/>
      <c r="E72" s="237"/>
      <c r="F72" s="237"/>
      <c r="G72" s="237"/>
      <c r="H72" s="237"/>
      <c r="I72" s="237"/>
      <c r="J72" s="237"/>
      <c r="K72" s="237"/>
      <c r="L72" s="237"/>
      <c r="M72" s="237"/>
      <c r="N72" s="237"/>
      <c r="O72" s="237"/>
      <c r="P72" s="282"/>
      <c r="Q72" s="282"/>
      <c r="R72" s="282"/>
      <c r="S72" s="282"/>
      <c r="T72" s="282"/>
      <c r="U72" s="282"/>
      <c r="V72" s="266"/>
      <c r="W72" s="254"/>
      <c r="X72" s="255"/>
    </row>
    <row r="73" spans="1:24" ht="14.25" customHeight="1">
      <c r="A73" s="284"/>
      <c r="B73" s="237"/>
      <c r="C73" s="237"/>
      <c r="D73" s="237"/>
      <c r="E73" s="237"/>
      <c r="F73" s="237"/>
      <c r="G73" s="237"/>
      <c r="H73" s="237"/>
      <c r="I73" s="237"/>
      <c r="J73" s="237"/>
      <c r="K73" s="237"/>
      <c r="L73" s="237"/>
      <c r="M73" s="237"/>
      <c r="N73" s="237"/>
      <c r="O73" s="237"/>
      <c r="P73" s="282"/>
      <c r="Q73" s="282"/>
      <c r="R73" s="282"/>
      <c r="S73" s="282"/>
      <c r="T73" s="282"/>
      <c r="U73" s="282"/>
      <c r="V73" s="266"/>
      <c r="W73" s="254"/>
      <c r="X73" s="255"/>
    </row>
    <row r="74" spans="1:24" ht="14.25" customHeight="1">
      <c r="A74" s="284"/>
      <c r="B74" s="237"/>
      <c r="C74" s="237"/>
      <c r="D74" s="237"/>
      <c r="E74" s="237"/>
      <c r="F74" s="237"/>
      <c r="G74" s="237"/>
      <c r="H74" s="237"/>
      <c r="I74" s="237"/>
      <c r="J74" s="237"/>
      <c r="K74" s="237"/>
      <c r="L74" s="237"/>
      <c r="M74" s="237"/>
      <c r="N74" s="237"/>
      <c r="O74" s="237"/>
      <c r="P74" s="282"/>
      <c r="Q74" s="282"/>
      <c r="R74" s="282"/>
      <c r="S74" s="282"/>
      <c r="T74" s="282"/>
      <c r="U74" s="282"/>
      <c r="V74" s="266"/>
      <c r="W74" s="254"/>
      <c r="X74" s="255"/>
    </row>
    <row r="75" spans="1:24" ht="14.25" customHeight="1">
      <c r="A75" s="284"/>
      <c r="B75" s="237"/>
      <c r="C75" s="237"/>
      <c r="D75" s="237"/>
      <c r="E75" s="237"/>
      <c r="F75" s="237"/>
      <c r="G75" s="237"/>
      <c r="H75" s="237"/>
      <c r="I75" s="237"/>
      <c r="J75" s="237"/>
      <c r="K75" s="237"/>
      <c r="L75" s="237"/>
      <c r="M75" s="237"/>
      <c r="N75" s="237"/>
      <c r="O75" s="237"/>
      <c r="P75" s="282"/>
      <c r="Q75" s="282"/>
      <c r="R75" s="282"/>
      <c r="S75" s="282"/>
      <c r="T75" s="282"/>
      <c r="U75" s="282"/>
      <c r="V75" s="266"/>
      <c r="W75" s="254"/>
      <c r="X75" s="255"/>
    </row>
    <row r="76" spans="1:24" ht="14.25" customHeight="1">
      <c r="A76" s="284"/>
      <c r="B76" s="237"/>
      <c r="C76" s="237"/>
      <c r="D76" s="237"/>
      <c r="E76" s="237"/>
      <c r="F76" s="237"/>
      <c r="G76" s="237"/>
      <c r="H76" s="237"/>
      <c r="I76" s="237"/>
      <c r="J76" s="237"/>
      <c r="K76" s="237"/>
      <c r="L76" s="237"/>
      <c r="M76" s="237"/>
      <c r="N76" s="237"/>
      <c r="O76" s="237"/>
      <c r="P76" s="282"/>
      <c r="Q76" s="282"/>
      <c r="R76" s="282"/>
      <c r="S76" s="282"/>
      <c r="T76" s="282"/>
      <c r="U76" s="282"/>
      <c r="V76" s="266"/>
      <c r="W76" s="254"/>
      <c r="X76" s="255"/>
    </row>
    <row r="77" spans="1:24" ht="14.25" customHeight="1">
      <c r="A77" s="284"/>
      <c r="B77" s="237"/>
      <c r="C77" s="237"/>
      <c r="D77" s="237"/>
      <c r="E77" s="237"/>
      <c r="F77" s="237"/>
      <c r="G77" s="237"/>
      <c r="H77" s="237"/>
      <c r="I77" s="237"/>
      <c r="J77" s="237"/>
      <c r="K77" s="237"/>
      <c r="L77" s="237"/>
      <c r="M77" s="237"/>
      <c r="N77" s="237"/>
      <c r="O77" s="237"/>
      <c r="P77" s="282"/>
      <c r="Q77" s="282"/>
      <c r="R77" s="282"/>
      <c r="S77" s="282"/>
      <c r="T77" s="282"/>
      <c r="U77" s="282"/>
      <c r="V77" s="266"/>
      <c r="W77" s="254"/>
      <c r="X77" s="255"/>
    </row>
    <row r="78" spans="1:24" ht="14.25" customHeight="1">
      <c r="A78" s="284"/>
      <c r="B78" s="237"/>
      <c r="C78" s="237"/>
      <c r="D78" s="237"/>
      <c r="E78" s="237"/>
      <c r="F78" s="237"/>
      <c r="G78" s="237"/>
      <c r="H78" s="237"/>
      <c r="I78" s="237"/>
      <c r="J78" s="237"/>
      <c r="K78" s="237"/>
      <c r="L78" s="237"/>
      <c r="M78" s="237"/>
      <c r="N78" s="237"/>
      <c r="O78" s="237"/>
      <c r="P78" s="282"/>
      <c r="Q78" s="282"/>
      <c r="R78" s="282"/>
      <c r="S78" s="282"/>
      <c r="T78" s="282"/>
      <c r="U78" s="282"/>
      <c r="V78" s="266"/>
      <c r="W78" s="254"/>
      <c r="X78" s="255"/>
    </row>
    <row r="79" spans="1:24" ht="14.25" customHeight="1">
      <c r="A79" s="284"/>
      <c r="B79" s="237"/>
      <c r="C79" s="237"/>
      <c r="D79" s="237"/>
      <c r="E79" s="237"/>
      <c r="F79" s="237"/>
      <c r="G79" s="237"/>
      <c r="H79" s="237"/>
      <c r="I79" s="237"/>
      <c r="J79" s="237"/>
      <c r="K79" s="237"/>
      <c r="L79" s="237"/>
      <c r="M79" s="237"/>
      <c r="N79" s="237"/>
      <c r="O79" s="237"/>
      <c r="P79" s="282"/>
      <c r="Q79" s="282"/>
      <c r="R79" s="282"/>
      <c r="S79" s="282"/>
      <c r="T79" s="282"/>
      <c r="U79" s="282"/>
      <c r="V79" s="266"/>
      <c r="W79" s="254"/>
      <c r="X79" s="255"/>
    </row>
    <row r="80" spans="1:24" ht="14.25" customHeight="1">
      <c r="A80" s="284"/>
      <c r="B80" s="237"/>
      <c r="C80" s="237"/>
      <c r="D80" s="237"/>
      <c r="E80" s="237"/>
      <c r="F80" s="237"/>
      <c r="G80" s="237"/>
      <c r="H80" s="237"/>
      <c r="I80" s="237"/>
      <c r="J80" s="237"/>
      <c r="K80" s="237"/>
      <c r="L80" s="237"/>
      <c r="M80" s="237"/>
      <c r="N80" s="237"/>
      <c r="O80" s="237"/>
      <c r="P80" s="282"/>
      <c r="Q80" s="282"/>
      <c r="R80" s="282"/>
      <c r="S80" s="282"/>
      <c r="T80" s="282"/>
      <c r="U80" s="282"/>
      <c r="V80" s="266"/>
      <c r="W80" s="254"/>
      <c r="X80" s="255"/>
    </row>
    <row r="81" spans="1:24" ht="14.25" customHeight="1">
      <c r="A81" s="284"/>
      <c r="B81" s="237"/>
      <c r="C81" s="237"/>
      <c r="D81" s="237"/>
      <c r="E81" s="237"/>
      <c r="F81" s="237"/>
      <c r="G81" s="237"/>
      <c r="H81" s="237"/>
      <c r="I81" s="237"/>
      <c r="J81" s="237"/>
      <c r="K81" s="237"/>
      <c r="L81" s="237"/>
      <c r="M81" s="237"/>
      <c r="N81" s="237"/>
      <c r="O81" s="237"/>
      <c r="P81" s="282"/>
      <c r="Q81" s="282"/>
      <c r="R81" s="282"/>
      <c r="S81" s="282"/>
      <c r="T81" s="282"/>
      <c r="U81" s="282"/>
      <c r="V81" s="266"/>
      <c r="W81" s="254"/>
      <c r="X81" s="255"/>
    </row>
    <row r="82" spans="1:24" ht="14.25" customHeight="1">
      <c r="A82" s="284"/>
      <c r="B82" s="237"/>
      <c r="C82" s="237"/>
      <c r="D82" s="237"/>
      <c r="E82" s="237"/>
      <c r="F82" s="237"/>
      <c r="G82" s="237"/>
      <c r="H82" s="237"/>
      <c r="I82" s="237"/>
      <c r="J82" s="237"/>
      <c r="K82" s="237"/>
      <c r="L82" s="237"/>
      <c r="M82" s="237"/>
      <c r="N82" s="237"/>
      <c r="O82" s="237"/>
      <c r="P82" s="282"/>
      <c r="Q82" s="282"/>
      <c r="R82" s="282"/>
      <c r="S82" s="282"/>
      <c r="T82" s="282"/>
      <c r="U82" s="282"/>
      <c r="V82" s="266"/>
      <c r="W82" s="254"/>
      <c r="X82" s="255"/>
    </row>
    <row r="83" spans="1:24" ht="14.25" customHeight="1">
      <c r="A83" s="284"/>
      <c r="B83" s="237"/>
      <c r="C83" s="237"/>
      <c r="D83" s="237"/>
      <c r="E83" s="237"/>
      <c r="F83" s="237"/>
      <c r="G83" s="237"/>
      <c r="H83" s="237"/>
      <c r="I83" s="237"/>
      <c r="J83" s="237"/>
      <c r="K83" s="237"/>
      <c r="L83" s="237"/>
      <c r="M83" s="237"/>
      <c r="N83" s="237"/>
      <c r="O83" s="237"/>
      <c r="P83" s="282"/>
      <c r="Q83" s="282"/>
      <c r="R83" s="282"/>
      <c r="S83" s="282"/>
      <c r="T83" s="282"/>
      <c r="U83" s="282"/>
      <c r="V83" s="266"/>
      <c r="W83" s="254"/>
      <c r="X83" s="255"/>
    </row>
    <row r="84" spans="1:24" ht="14.25" customHeight="1">
      <c r="A84" s="284"/>
      <c r="B84" s="237"/>
      <c r="C84" s="237"/>
      <c r="D84" s="237"/>
      <c r="E84" s="237"/>
      <c r="F84" s="237"/>
      <c r="G84" s="237"/>
      <c r="H84" s="237"/>
      <c r="I84" s="237"/>
      <c r="J84" s="237"/>
      <c r="K84" s="237"/>
      <c r="L84" s="237"/>
      <c r="M84" s="237"/>
      <c r="N84" s="237"/>
      <c r="O84" s="237"/>
      <c r="P84" s="282"/>
      <c r="Q84" s="282"/>
      <c r="R84" s="282"/>
      <c r="S84" s="282"/>
      <c r="T84" s="282"/>
      <c r="U84" s="282"/>
      <c r="V84" s="266"/>
      <c r="W84" s="254"/>
      <c r="X84" s="255"/>
    </row>
    <row r="85" spans="1:24" ht="14.25" customHeight="1">
      <c r="A85" s="284"/>
      <c r="B85" s="237"/>
      <c r="C85" s="237"/>
      <c r="D85" s="237"/>
      <c r="E85" s="237"/>
      <c r="F85" s="237"/>
      <c r="G85" s="237"/>
      <c r="H85" s="237"/>
      <c r="I85" s="237"/>
      <c r="J85" s="237"/>
      <c r="K85" s="237"/>
      <c r="L85" s="237"/>
      <c r="M85" s="237"/>
      <c r="N85" s="237"/>
      <c r="O85" s="237"/>
      <c r="P85" s="282"/>
      <c r="Q85" s="282"/>
      <c r="R85" s="282"/>
      <c r="S85" s="282"/>
      <c r="T85" s="282"/>
      <c r="U85" s="282"/>
      <c r="V85" s="266"/>
      <c r="W85" s="254"/>
      <c r="X85" s="255"/>
    </row>
    <row r="86" spans="1:24" ht="14.25" customHeight="1">
      <c r="A86" s="284"/>
      <c r="B86" s="237"/>
      <c r="C86" s="237"/>
      <c r="D86" s="237"/>
      <c r="E86" s="237"/>
      <c r="F86" s="237"/>
      <c r="G86" s="237"/>
      <c r="H86" s="237"/>
      <c r="I86" s="237"/>
      <c r="J86" s="237"/>
      <c r="K86" s="237"/>
      <c r="L86" s="237"/>
      <c r="M86" s="237"/>
      <c r="N86" s="237"/>
      <c r="O86" s="237"/>
      <c r="P86" s="282"/>
      <c r="Q86" s="282"/>
      <c r="R86" s="282"/>
      <c r="S86" s="282"/>
      <c r="T86" s="282"/>
      <c r="U86" s="282"/>
      <c r="V86" s="266"/>
      <c r="W86" s="254"/>
      <c r="X86" s="255"/>
    </row>
    <row r="87" spans="1:24" ht="14.25" customHeight="1">
      <c r="A87" s="284"/>
      <c r="B87" s="237"/>
      <c r="C87" s="237"/>
      <c r="D87" s="237"/>
      <c r="E87" s="237"/>
      <c r="F87" s="237"/>
      <c r="G87" s="237"/>
      <c r="H87" s="237"/>
      <c r="I87" s="237"/>
      <c r="J87" s="237"/>
      <c r="K87" s="237"/>
      <c r="L87" s="237"/>
      <c r="M87" s="237"/>
      <c r="N87" s="237"/>
      <c r="O87" s="237"/>
      <c r="P87" s="282"/>
      <c r="Q87" s="282"/>
      <c r="R87" s="282"/>
      <c r="S87" s="282"/>
      <c r="T87" s="282"/>
      <c r="U87" s="282"/>
      <c r="V87" s="266"/>
      <c r="W87" s="254"/>
      <c r="X87" s="255"/>
    </row>
    <row r="88" spans="1:24" ht="14.25" customHeight="1">
      <c r="A88" s="284"/>
      <c r="B88" s="237"/>
      <c r="C88" s="237"/>
      <c r="D88" s="237"/>
      <c r="E88" s="237"/>
      <c r="F88" s="237"/>
      <c r="G88" s="237"/>
      <c r="H88" s="237"/>
      <c r="I88" s="237"/>
      <c r="J88" s="237"/>
      <c r="K88" s="237"/>
      <c r="L88" s="237"/>
      <c r="M88" s="237"/>
      <c r="N88" s="237"/>
      <c r="O88" s="237"/>
      <c r="P88" s="282"/>
      <c r="Q88" s="282"/>
      <c r="R88" s="282"/>
      <c r="S88" s="282"/>
      <c r="T88" s="282"/>
      <c r="U88" s="282"/>
      <c r="V88" s="266"/>
      <c r="W88" s="254"/>
      <c r="X88" s="255"/>
    </row>
    <row r="89" spans="1:24" ht="14.25" customHeight="1">
      <c r="A89" s="284"/>
      <c r="B89" s="237"/>
      <c r="C89" s="237"/>
      <c r="D89" s="237"/>
      <c r="E89" s="237"/>
      <c r="F89" s="237"/>
      <c r="G89" s="237"/>
      <c r="H89" s="237"/>
      <c r="I89" s="237"/>
      <c r="J89" s="237"/>
      <c r="K89" s="237"/>
      <c r="L89" s="237"/>
      <c r="M89" s="237"/>
      <c r="N89" s="237"/>
      <c r="O89" s="237"/>
      <c r="P89" s="282"/>
      <c r="Q89" s="282"/>
      <c r="R89" s="282"/>
      <c r="S89" s="282"/>
      <c r="T89" s="282"/>
      <c r="U89" s="282"/>
      <c r="V89" s="266"/>
      <c r="W89" s="254"/>
      <c r="X89" s="255"/>
    </row>
    <row r="90" spans="1:24" ht="14.25" customHeight="1">
      <c r="A90" s="284"/>
      <c r="B90" s="237"/>
      <c r="C90" s="237"/>
      <c r="D90" s="237"/>
      <c r="E90" s="237"/>
      <c r="F90" s="237"/>
      <c r="G90" s="237"/>
      <c r="H90" s="237"/>
      <c r="I90" s="237"/>
      <c r="J90" s="237"/>
      <c r="K90" s="237"/>
      <c r="L90" s="237"/>
      <c r="M90" s="237"/>
      <c r="N90" s="237"/>
      <c r="O90" s="237"/>
      <c r="P90" s="282"/>
      <c r="Q90" s="282"/>
      <c r="R90" s="282"/>
      <c r="S90" s="282"/>
      <c r="T90" s="282"/>
      <c r="U90" s="282"/>
      <c r="V90" s="266"/>
      <c r="W90" s="254"/>
      <c r="X90" s="255"/>
    </row>
    <row r="91" spans="1:24" ht="14.25" customHeight="1">
      <c r="A91" s="284"/>
      <c r="B91" s="237"/>
      <c r="C91" s="237"/>
      <c r="D91" s="237"/>
      <c r="E91" s="237"/>
      <c r="F91" s="237"/>
      <c r="G91" s="237"/>
      <c r="H91" s="237"/>
      <c r="I91" s="237"/>
      <c r="J91" s="237"/>
      <c r="K91" s="237"/>
      <c r="L91" s="237"/>
      <c r="M91" s="237"/>
      <c r="N91" s="237"/>
      <c r="O91" s="237"/>
      <c r="P91" s="282"/>
      <c r="Q91" s="282"/>
      <c r="R91" s="282"/>
      <c r="S91" s="282"/>
      <c r="T91" s="282"/>
      <c r="U91" s="282"/>
      <c r="V91" s="266"/>
      <c r="W91" s="254"/>
      <c r="X91" s="255"/>
    </row>
    <row r="92" spans="1:24" ht="14.25" customHeight="1">
      <c r="A92" s="284"/>
      <c r="B92" s="237"/>
      <c r="C92" s="237"/>
      <c r="D92" s="237"/>
      <c r="E92" s="237"/>
      <c r="F92" s="237"/>
      <c r="G92" s="237"/>
      <c r="H92" s="237"/>
      <c r="I92" s="237"/>
      <c r="J92" s="237"/>
      <c r="K92" s="237"/>
      <c r="L92" s="237"/>
      <c r="M92" s="237"/>
      <c r="N92" s="237"/>
      <c r="O92" s="237"/>
      <c r="P92" s="282"/>
      <c r="Q92" s="282"/>
      <c r="R92" s="282"/>
      <c r="S92" s="282"/>
      <c r="T92" s="282"/>
      <c r="U92" s="282"/>
      <c r="V92" s="266"/>
      <c r="W92" s="254"/>
      <c r="X92" s="255"/>
    </row>
    <row r="93" spans="1:24" ht="14.25" customHeight="1">
      <c r="A93" s="284"/>
      <c r="B93" s="237"/>
      <c r="C93" s="237"/>
      <c r="D93" s="237"/>
      <c r="E93" s="237"/>
      <c r="F93" s="237"/>
      <c r="G93" s="237"/>
      <c r="H93" s="237"/>
      <c r="I93" s="237"/>
      <c r="J93" s="237"/>
      <c r="K93" s="237"/>
      <c r="L93" s="237"/>
      <c r="M93" s="237"/>
      <c r="N93" s="237"/>
      <c r="O93" s="237"/>
      <c r="P93" s="282"/>
      <c r="Q93" s="282"/>
      <c r="R93" s="282"/>
      <c r="S93" s="282"/>
      <c r="T93" s="282"/>
      <c r="U93" s="282"/>
      <c r="V93" s="266"/>
      <c r="W93" s="254"/>
      <c r="X93" s="255"/>
    </row>
    <row r="94" spans="1:24" ht="14.25" customHeight="1">
      <c r="A94" s="284"/>
      <c r="B94" s="237"/>
      <c r="C94" s="237"/>
      <c r="D94" s="237"/>
      <c r="E94" s="237"/>
      <c r="F94" s="237"/>
      <c r="G94" s="237"/>
      <c r="H94" s="237"/>
      <c r="I94" s="237"/>
      <c r="J94" s="237"/>
      <c r="K94" s="237"/>
      <c r="L94" s="237"/>
      <c r="M94" s="237"/>
      <c r="N94" s="237"/>
      <c r="O94" s="237"/>
      <c r="P94" s="282"/>
      <c r="Q94" s="282"/>
      <c r="R94" s="282"/>
      <c r="S94" s="282"/>
      <c r="T94" s="282"/>
      <c r="U94" s="282"/>
      <c r="V94" s="266"/>
      <c r="W94" s="254"/>
      <c r="X94" s="255"/>
    </row>
    <row r="95" spans="1:24" ht="14.25" customHeight="1">
      <c r="A95" s="284"/>
      <c r="B95" s="237"/>
      <c r="C95" s="237"/>
      <c r="D95" s="237"/>
      <c r="E95" s="237"/>
      <c r="F95" s="237"/>
      <c r="G95" s="237"/>
      <c r="H95" s="237"/>
      <c r="I95" s="237"/>
      <c r="J95" s="237"/>
      <c r="K95" s="237"/>
      <c r="L95" s="237"/>
      <c r="M95" s="237"/>
      <c r="N95" s="237"/>
      <c r="O95" s="237"/>
      <c r="P95" s="282"/>
      <c r="Q95" s="282"/>
      <c r="R95" s="282"/>
      <c r="S95" s="282"/>
      <c r="T95" s="282"/>
      <c r="U95" s="282"/>
      <c r="V95" s="266"/>
      <c r="W95" s="254"/>
      <c r="X95" s="255"/>
    </row>
    <row r="96" spans="1:24" ht="14.25" customHeight="1">
      <c r="A96" s="284"/>
      <c r="B96" s="237"/>
      <c r="C96" s="237"/>
      <c r="D96" s="237"/>
      <c r="E96" s="237"/>
      <c r="F96" s="237"/>
      <c r="G96" s="237"/>
      <c r="H96" s="237"/>
      <c r="I96" s="237"/>
      <c r="J96" s="237"/>
      <c r="K96" s="237"/>
      <c r="L96" s="237"/>
      <c r="M96" s="237"/>
      <c r="N96" s="237"/>
      <c r="O96" s="237"/>
      <c r="P96" s="282"/>
      <c r="Q96" s="282"/>
      <c r="R96" s="282"/>
      <c r="S96" s="282"/>
      <c r="T96" s="282"/>
      <c r="U96" s="282"/>
      <c r="V96" s="266"/>
      <c r="W96" s="254"/>
      <c r="X96" s="255"/>
    </row>
    <row r="97" spans="1:24" ht="14.25" customHeight="1">
      <c r="A97" s="284"/>
      <c r="B97" s="237"/>
      <c r="C97" s="237"/>
      <c r="D97" s="237"/>
      <c r="E97" s="237"/>
      <c r="F97" s="237"/>
      <c r="G97" s="237"/>
      <c r="H97" s="237"/>
      <c r="I97" s="237"/>
      <c r="J97" s="237"/>
      <c r="K97" s="237"/>
      <c r="L97" s="237"/>
      <c r="M97" s="237"/>
      <c r="N97" s="237"/>
      <c r="O97" s="237"/>
      <c r="P97" s="282"/>
      <c r="Q97" s="282"/>
      <c r="R97" s="282"/>
      <c r="S97" s="282"/>
      <c r="T97" s="282"/>
      <c r="U97" s="282"/>
      <c r="V97" s="266"/>
      <c r="W97" s="254"/>
      <c r="X97" s="255"/>
    </row>
    <row r="98" spans="1:24" ht="14.25" customHeight="1">
      <c r="A98" s="284"/>
      <c r="B98" s="237"/>
      <c r="C98" s="237"/>
      <c r="D98" s="237"/>
      <c r="E98" s="237"/>
      <c r="F98" s="237"/>
      <c r="G98" s="237"/>
      <c r="H98" s="237"/>
      <c r="I98" s="237"/>
      <c r="J98" s="237"/>
      <c r="K98" s="237"/>
      <c r="L98" s="237"/>
      <c r="M98" s="237"/>
      <c r="N98" s="237"/>
      <c r="O98" s="237"/>
      <c r="P98" s="282"/>
      <c r="Q98" s="282"/>
      <c r="R98" s="282"/>
      <c r="S98" s="282"/>
      <c r="T98" s="282"/>
      <c r="U98" s="282"/>
      <c r="V98" s="266"/>
      <c r="W98" s="254"/>
      <c r="X98" s="255"/>
    </row>
    <row r="99" spans="1:24" ht="14.25" customHeight="1">
      <c r="A99" s="284"/>
      <c r="B99" s="237"/>
      <c r="C99" s="237"/>
      <c r="D99" s="237"/>
      <c r="E99" s="237"/>
      <c r="F99" s="237"/>
      <c r="G99" s="237"/>
      <c r="H99" s="237"/>
      <c r="I99" s="237"/>
      <c r="J99" s="237"/>
      <c r="K99" s="237"/>
      <c r="L99" s="237"/>
      <c r="M99" s="237"/>
      <c r="N99" s="237"/>
      <c r="O99" s="237"/>
      <c r="P99" s="282"/>
      <c r="Q99" s="282"/>
      <c r="R99" s="282"/>
      <c r="S99" s="282"/>
      <c r="T99" s="282"/>
      <c r="U99" s="282"/>
      <c r="V99" s="266"/>
      <c r="W99" s="254"/>
      <c r="X99" s="255"/>
    </row>
    <row r="100" spans="1:24" ht="14.25" customHeight="1">
      <c r="A100" s="284"/>
      <c r="B100" s="237"/>
      <c r="C100" s="237"/>
      <c r="D100" s="237"/>
      <c r="E100" s="237"/>
      <c r="F100" s="237"/>
      <c r="G100" s="237"/>
      <c r="H100" s="237"/>
      <c r="I100" s="237"/>
      <c r="J100" s="237"/>
      <c r="K100" s="237"/>
      <c r="L100" s="237"/>
      <c r="M100" s="237"/>
      <c r="N100" s="237"/>
      <c r="O100" s="237"/>
      <c r="P100" s="282"/>
      <c r="Q100" s="282"/>
      <c r="R100" s="282"/>
      <c r="S100" s="282"/>
      <c r="T100" s="282"/>
      <c r="U100" s="282"/>
      <c r="V100" s="266"/>
      <c r="W100" s="254"/>
      <c r="X100" s="255"/>
    </row>
    <row r="101" spans="1:24" ht="14.25" customHeight="1">
      <c r="A101" s="284"/>
      <c r="B101" s="237"/>
      <c r="C101" s="237"/>
      <c r="D101" s="237"/>
      <c r="E101" s="237"/>
      <c r="F101" s="237"/>
      <c r="G101" s="237"/>
      <c r="H101" s="237"/>
      <c r="I101" s="237"/>
      <c r="J101" s="237"/>
      <c r="K101" s="237"/>
      <c r="L101" s="237"/>
      <c r="M101" s="237"/>
      <c r="N101" s="237"/>
      <c r="O101" s="237"/>
      <c r="P101" s="282"/>
      <c r="Q101" s="282"/>
      <c r="R101" s="282"/>
      <c r="S101" s="282"/>
      <c r="T101" s="282"/>
      <c r="U101" s="282"/>
      <c r="V101" s="266"/>
      <c r="W101" s="254"/>
      <c r="X101" s="255"/>
    </row>
    <row r="102" spans="1:24" ht="14.25" customHeight="1">
      <c r="A102" s="284"/>
      <c r="B102" s="237"/>
      <c r="C102" s="237"/>
      <c r="D102" s="237"/>
      <c r="E102" s="237"/>
      <c r="F102" s="237"/>
      <c r="G102" s="237"/>
      <c r="H102" s="237"/>
      <c r="I102" s="237"/>
      <c r="J102" s="237"/>
      <c r="K102" s="237"/>
      <c r="L102" s="237"/>
      <c r="M102" s="237"/>
      <c r="N102" s="237"/>
      <c r="O102" s="237"/>
      <c r="P102" s="282"/>
      <c r="Q102" s="282"/>
      <c r="R102" s="282"/>
      <c r="S102" s="282"/>
      <c r="T102" s="282"/>
      <c r="U102" s="282"/>
      <c r="V102" s="266"/>
      <c r="W102" s="254"/>
      <c r="X102" s="255"/>
    </row>
    <row r="103" spans="1:24" ht="14.25" customHeight="1">
      <c r="A103" s="284"/>
      <c r="B103" s="237"/>
      <c r="C103" s="237"/>
      <c r="D103" s="237"/>
      <c r="E103" s="237"/>
      <c r="F103" s="237"/>
      <c r="G103" s="237"/>
      <c r="H103" s="237"/>
      <c r="I103" s="237"/>
      <c r="J103" s="237"/>
      <c r="K103" s="237"/>
      <c r="L103" s="237"/>
      <c r="M103" s="237"/>
      <c r="N103" s="237"/>
      <c r="O103" s="237"/>
      <c r="P103" s="282"/>
      <c r="Q103" s="282"/>
      <c r="R103" s="282"/>
      <c r="S103" s="282"/>
      <c r="T103" s="282"/>
      <c r="U103" s="282"/>
      <c r="V103" s="266"/>
      <c r="W103" s="254"/>
      <c r="X103" s="255"/>
    </row>
    <row r="104" spans="1:24" ht="14.25" customHeight="1">
      <c r="A104" s="284"/>
      <c r="B104" s="237"/>
      <c r="C104" s="237"/>
      <c r="D104" s="237"/>
      <c r="E104" s="237"/>
      <c r="F104" s="237"/>
      <c r="G104" s="237"/>
      <c r="H104" s="237"/>
      <c r="I104" s="237"/>
      <c r="J104" s="237"/>
      <c r="K104" s="237"/>
      <c r="L104" s="237"/>
      <c r="M104" s="237"/>
      <c r="N104" s="237"/>
      <c r="O104" s="237"/>
      <c r="P104" s="282"/>
      <c r="Q104" s="282"/>
      <c r="R104" s="282"/>
      <c r="S104" s="282"/>
      <c r="T104" s="282"/>
      <c r="U104" s="282"/>
      <c r="V104" s="266"/>
      <c r="W104" s="254"/>
      <c r="X104" s="255"/>
    </row>
    <row r="105" spans="1:24" ht="14.25" customHeight="1">
      <c r="A105" s="284"/>
      <c r="B105" s="237"/>
      <c r="C105" s="292"/>
      <c r="D105" s="285"/>
      <c r="E105" s="285"/>
      <c r="F105" s="285"/>
      <c r="G105" s="285"/>
      <c r="H105" s="285"/>
      <c r="I105" s="285"/>
      <c r="J105" s="285"/>
      <c r="K105" s="285"/>
      <c r="L105" s="285"/>
      <c r="M105" s="285"/>
      <c r="N105" s="285"/>
      <c r="O105" s="285"/>
      <c r="P105" s="282"/>
      <c r="Q105" s="282"/>
      <c r="R105" s="282"/>
      <c r="S105" s="282"/>
      <c r="T105" s="282"/>
      <c r="U105" s="282"/>
      <c r="V105" s="266"/>
      <c r="W105" s="254"/>
      <c r="X105" s="255"/>
    </row>
    <row r="106" spans="1:24" ht="14.25" customHeight="1">
      <c r="A106" s="284"/>
      <c r="B106" s="285"/>
      <c r="C106" s="293"/>
      <c r="D106" s="282"/>
      <c r="E106" s="282"/>
      <c r="F106" s="282"/>
      <c r="G106" s="282"/>
      <c r="H106" s="282"/>
      <c r="I106" s="282"/>
      <c r="J106" s="282"/>
      <c r="K106" s="282"/>
      <c r="L106" s="282"/>
      <c r="M106" s="282"/>
      <c r="N106" s="282"/>
      <c r="O106" s="282"/>
      <c r="P106" s="282"/>
      <c r="Q106" s="282"/>
      <c r="R106" s="282"/>
      <c r="S106" s="282"/>
      <c r="T106" s="282"/>
      <c r="U106" s="282"/>
      <c r="V106" s="266"/>
      <c r="W106" s="254"/>
      <c r="X106" s="255"/>
    </row>
    <row r="107" spans="1:24" ht="14.25" customHeight="1">
      <c r="A107" s="284"/>
      <c r="B107" s="282"/>
      <c r="C107" s="282"/>
      <c r="D107" s="282"/>
      <c r="E107" s="282"/>
      <c r="F107" s="282"/>
      <c r="G107" s="282"/>
      <c r="H107" s="282"/>
      <c r="I107" s="282"/>
      <c r="J107" s="282"/>
      <c r="K107" s="282"/>
      <c r="L107" s="282"/>
      <c r="M107" s="282"/>
      <c r="N107" s="282"/>
      <c r="O107" s="282"/>
      <c r="P107" s="282"/>
      <c r="Q107" s="282"/>
      <c r="R107" s="282"/>
      <c r="S107" s="282"/>
      <c r="T107" s="282"/>
      <c r="U107" s="282"/>
      <c r="V107" s="266"/>
      <c r="W107" s="254"/>
      <c r="X107" s="255"/>
    </row>
    <row r="108" spans="1:24" ht="14.25" customHeight="1">
      <c r="A108" s="284"/>
      <c r="B108" s="282"/>
      <c r="C108" s="282"/>
      <c r="D108" s="282"/>
      <c r="E108" s="282"/>
      <c r="F108" s="282"/>
      <c r="G108" s="282"/>
      <c r="H108" s="282"/>
      <c r="I108" s="282"/>
      <c r="J108" s="282"/>
      <c r="K108" s="282"/>
      <c r="L108" s="282"/>
      <c r="M108" s="282"/>
      <c r="N108" s="282"/>
      <c r="O108" s="282"/>
      <c r="P108" s="282"/>
      <c r="Q108" s="282"/>
      <c r="R108" s="282"/>
      <c r="S108" s="282"/>
      <c r="T108" s="282"/>
      <c r="U108" s="282"/>
      <c r="V108" s="266"/>
      <c r="W108" s="254"/>
      <c r="X108" s="255"/>
    </row>
    <row r="109" spans="1:24" ht="14.25" customHeight="1">
      <c r="A109" s="284"/>
      <c r="B109" s="282"/>
      <c r="C109" s="282"/>
      <c r="D109" s="282"/>
      <c r="E109" s="282"/>
      <c r="F109" s="282"/>
      <c r="G109" s="282"/>
      <c r="H109" s="282"/>
      <c r="I109" s="282"/>
      <c r="J109" s="282"/>
      <c r="K109" s="282"/>
      <c r="L109" s="282"/>
      <c r="M109" s="282"/>
      <c r="N109" s="282"/>
      <c r="O109" s="282"/>
      <c r="P109" s="282"/>
      <c r="Q109" s="282"/>
      <c r="R109" s="282"/>
      <c r="S109" s="282"/>
      <c r="T109" s="282"/>
      <c r="U109" s="282"/>
      <c r="V109" s="266"/>
      <c r="W109" s="254"/>
      <c r="X109" s="255"/>
    </row>
    <row r="110" spans="1:24" ht="14.25" customHeight="1">
      <c r="A110" s="284"/>
      <c r="B110" s="282"/>
      <c r="C110" s="282"/>
      <c r="D110" s="282"/>
      <c r="E110" s="282"/>
      <c r="F110" s="282"/>
      <c r="G110" s="282"/>
      <c r="H110" s="282"/>
      <c r="I110" s="282"/>
      <c r="J110" s="282"/>
      <c r="K110" s="282"/>
      <c r="L110" s="282"/>
      <c r="M110" s="282"/>
      <c r="N110" s="282"/>
      <c r="O110" s="282"/>
      <c r="P110" s="282"/>
      <c r="Q110" s="282"/>
      <c r="R110" s="282"/>
      <c r="S110" s="282"/>
      <c r="T110" s="282"/>
      <c r="U110" s="282"/>
      <c r="V110" s="266"/>
      <c r="W110" s="254"/>
      <c r="X110" s="255"/>
    </row>
    <row r="111" spans="1:24" ht="14.25" customHeight="1">
      <c r="A111" s="284"/>
      <c r="B111" s="282"/>
      <c r="C111" s="282"/>
      <c r="D111" s="282"/>
      <c r="E111" s="282"/>
      <c r="F111" s="282"/>
      <c r="G111" s="282"/>
      <c r="H111" s="282"/>
      <c r="I111" s="282"/>
      <c r="J111" s="282"/>
      <c r="K111" s="282"/>
      <c r="L111" s="282"/>
      <c r="M111" s="282"/>
      <c r="N111" s="282"/>
      <c r="O111" s="282"/>
      <c r="P111" s="282"/>
      <c r="Q111" s="282"/>
      <c r="R111" s="282"/>
      <c r="S111" s="282"/>
      <c r="T111" s="282"/>
      <c r="U111" s="282"/>
      <c r="V111" s="266"/>
      <c r="W111" s="254"/>
      <c r="X111" s="255"/>
    </row>
    <row r="112" spans="1:24" ht="14.25" customHeight="1">
      <c r="A112" s="284"/>
      <c r="B112" s="282"/>
      <c r="C112" s="282"/>
      <c r="D112" s="282"/>
      <c r="E112" s="282"/>
      <c r="F112" s="282"/>
      <c r="G112" s="282"/>
      <c r="H112" s="282"/>
      <c r="I112" s="282"/>
      <c r="J112" s="282"/>
      <c r="K112" s="282"/>
      <c r="L112" s="282"/>
      <c r="M112" s="282"/>
      <c r="N112" s="282"/>
      <c r="O112" s="282"/>
      <c r="P112" s="282"/>
      <c r="Q112" s="282"/>
      <c r="R112" s="282"/>
      <c r="S112" s="282"/>
      <c r="T112" s="282"/>
      <c r="U112" s="282"/>
      <c r="V112" s="266"/>
      <c r="W112" s="254"/>
      <c r="X112" s="255"/>
    </row>
    <row r="113" spans="1:24" ht="14.25" customHeight="1">
      <c r="A113" s="284"/>
      <c r="B113" s="282"/>
      <c r="C113" s="282"/>
      <c r="D113" s="282"/>
      <c r="E113" s="282"/>
      <c r="F113" s="282"/>
      <c r="G113" s="282"/>
      <c r="H113" s="282"/>
      <c r="I113" s="282"/>
      <c r="J113" s="282"/>
      <c r="K113" s="282"/>
      <c r="L113" s="282"/>
      <c r="M113" s="282"/>
      <c r="N113" s="282"/>
      <c r="O113" s="282"/>
      <c r="P113" s="282"/>
      <c r="Q113" s="282"/>
      <c r="R113" s="282"/>
      <c r="S113" s="282"/>
      <c r="T113" s="282"/>
      <c r="U113" s="282"/>
      <c r="V113" s="266"/>
      <c r="W113" s="254"/>
      <c r="X113" s="255"/>
    </row>
    <row r="114" spans="1:24" ht="14.25" customHeight="1">
      <c r="A114" s="284"/>
      <c r="B114" s="282"/>
      <c r="C114" s="282"/>
      <c r="D114" s="282"/>
      <c r="E114" s="282"/>
      <c r="F114" s="282"/>
      <c r="G114" s="282"/>
      <c r="H114" s="282"/>
      <c r="I114" s="282"/>
      <c r="J114" s="282"/>
      <c r="K114" s="282"/>
      <c r="L114" s="282"/>
      <c r="M114" s="282"/>
      <c r="N114" s="282"/>
      <c r="O114" s="282"/>
      <c r="P114" s="282"/>
      <c r="Q114" s="282"/>
      <c r="R114" s="282"/>
      <c r="S114" s="282"/>
      <c r="T114" s="282"/>
      <c r="U114" s="282"/>
      <c r="V114" s="266"/>
      <c r="W114" s="254"/>
      <c r="X114" s="255"/>
    </row>
    <row r="115" spans="1:24" ht="14.25" customHeight="1">
      <c r="A115" s="284"/>
      <c r="B115" s="282"/>
      <c r="C115" s="282"/>
      <c r="D115" s="282"/>
      <c r="E115" s="282"/>
      <c r="F115" s="282"/>
      <c r="G115" s="282"/>
      <c r="H115" s="282"/>
      <c r="I115" s="282"/>
      <c r="J115" s="282"/>
      <c r="K115" s="282"/>
      <c r="L115" s="282"/>
      <c r="M115" s="282"/>
      <c r="N115" s="282"/>
      <c r="O115" s="282"/>
      <c r="P115" s="282"/>
      <c r="Q115" s="282"/>
      <c r="R115" s="282"/>
      <c r="S115" s="282"/>
      <c r="T115" s="282"/>
      <c r="U115" s="282"/>
      <c r="V115" s="266"/>
      <c r="W115" s="254"/>
      <c r="X115" s="255"/>
    </row>
    <row r="116" spans="1:24" ht="14.25" customHeight="1">
      <c r="A116" s="284"/>
      <c r="B116" s="282"/>
      <c r="C116" s="282"/>
      <c r="D116" s="282"/>
      <c r="E116" s="282"/>
      <c r="F116" s="282"/>
      <c r="G116" s="282"/>
      <c r="H116" s="282"/>
      <c r="I116" s="282"/>
      <c r="J116" s="282"/>
      <c r="K116" s="282"/>
      <c r="L116" s="282"/>
      <c r="M116" s="282"/>
      <c r="N116" s="282"/>
      <c r="O116" s="282"/>
      <c r="P116" s="282"/>
      <c r="Q116" s="282"/>
      <c r="R116" s="282"/>
      <c r="S116" s="282"/>
      <c r="T116" s="282"/>
      <c r="U116" s="282"/>
      <c r="V116" s="266"/>
      <c r="W116" s="254"/>
      <c r="X116" s="255"/>
    </row>
    <row r="117" spans="1:24" ht="14.25" customHeight="1">
      <c r="A117" s="284"/>
      <c r="B117" s="282"/>
      <c r="C117" s="282"/>
      <c r="D117" s="282"/>
      <c r="E117" s="282"/>
      <c r="F117" s="282"/>
      <c r="G117" s="282"/>
      <c r="H117" s="282"/>
      <c r="I117" s="282"/>
      <c r="J117" s="282"/>
      <c r="K117" s="282"/>
      <c r="L117" s="282"/>
      <c r="M117" s="282"/>
      <c r="N117" s="282"/>
      <c r="O117" s="282"/>
      <c r="P117" s="282"/>
      <c r="Q117" s="282"/>
      <c r="R117" s="282"/>
      <c r="S117" s="282"/>
      <c r="T117" s="282"/>
      <c r="U117" s="282"/>
      <c r="V117" s="266"/>
      <c r="W117" s="254"/>
      <c r="X117" s="255"/>
    </row>
    <row r="118" spans="1:24" ht="14.25" customHeight="1">
      <c r="A118" s="284"/>
      <c r="B118" s="282"/>
      <c r="C118" s="282"/>
      <c r="D118" s="282"/>
      <c r="E118" s="282"/>
      <c r="F118" s="282"/>
      <c r="G118" s="282"/>
      <c r="H118" s="282"/>
      <c r="I118" s="282"/>
      <c r="J118" s="282"/>
      <c r="K118" s="282"/>
      <c r="L118" s="282"/>
      <c r="M118" s="282"/>
      <c r="N118" s="282"/>
      <c r="O118" s="282"/>
      <c r="P118" s="282"/>
      <c r="Q118" s="282"/>
      <c r="R118" s="282"/>
      <c r="S118" s="282"/>
      <c r="T118" s="282"/>
      <c r="U118" s="282"/>
      <c r="V118" s="266"/>
      <c r="W118" s="254"/>
      <c r="X118" s="255"/>
    </row>
    <row r="119" spans="1:24" ht="14.25" customHeight="1">
      <c r="A119" s="284"/>
      <c r="B119" s="282"/>
      <c r="C119" s="282"/>
      <c r="D119" s="282"/>
      <c r="E119" s="282"/>
      <c r="F119" s="282"/>
      <c r="G119" s="282"/>
      <c r="H119" s="282"/>
      <c r="I119" s="282"/>
      <c r="J119" s="282"/>
      <c r="K119" s="282"/>
      <c r="L119" s="282"/>
      <c r="M119" s="282"/>
      <c r="N119" s="282"/>
      <c r="O119" s="282"/>
      <c r="P119" s="282"/>
      <c r="Q119" s="282"/>
      <c r="R119" s="282"/>
      <c r="S119" s="282"/>
      <c r="T119" s="282"/>
      <c r="U119" s="282"/>
      <c r="V119" s="266"/>
      <c r="W119" s="254"/>
      <c r="X119" s="255"/>
    </row>
    <row r="120" spans="1:24" ht="14.25" customHeight="1">
      <c r="A120" s="284"/>
      <c r="B120" s="282"/>
      <c r="C120" s="282"/>
      <c r="D120" s="282"/>
      <c r="E120" s="282"/>
      <c r="F120" s="282"/>
      <c r="G120" s="282"/>
      <c r="H120" s="282"/>
      <c r="I120" s="282"/>
      <c r="J120" s="282"/>
      <c r="K120" s="282"/>
      <c r="L120" s="282"/>
      <c r="M120" s="282"/>
      <c r="N120" s="282"/>
      <c r="O120" s="282"/>
      <c r="P120" s="282"/>
      <c r="Q120" s="282"/>
      <c r="R120" s="282"/>
      <c r="S120" s="282"/>
      <c r="T120" s="282"/>
      <c r="U120" s="282"/>
      <c r="V120" s="266"/>
      <c r="W120" s="254"/>
      <c r="X120" s="255"/>
    </row>
    <row r="121" spans="1:24" ht="14.25" customHeight="1">
      <c r="A121" s="284"/>
      <c r="B121" s="282"/>
      <c r="C121" s="282"/>
      <c r="D121" s="282"/>
      <c r="E121" s="282"/>
      <c r="F121" s="282"/>
      <c r="G121" s="282"/>
      <c r="H121" s="282"/>
      <c r="I121" s="282"/>
      <c r="J121" s="282"/>
      <c r="K121" s="282"/>
      <c r="L121" s="282"/>
      <c r="M121" s="282"/>
      <c r="N121" s="282"/>
      <c r="O121" s="282"/>
      <c r="P121" s="282"/>
      <c r="Q121" s="282"/>
      <c r="R121" s="282"/>
      <c r="S121" s="282"/>
      <c r="T121" s="282"/>
      <c r="U121" s="282"/>
      <c r="V121" s="266"/>
      <c r="W121" s="254"/>
      <c r="X121" s="255"/>
    </row>
    <row r="122" spans="1:24" ht="14.25" customHeight="1">
      <c r="A122" s="284"/>
      <c r="B122" s="282"/>
      <c r="C122" s="282"/>
      <c r="D122" s="282"/>
      <c r="E122" s="282"/>
      <c r="F122" s="282"/>
      <c r="G122" s="282"/>
      <c r="H122" s="282"/>
      <c r="I122" s="282"/>
      <c r="J122" s="282"/>
      <c r="K122" s="282"/>
      <c r="L122" s="282"/>
      <c r="M122" s="282"/>
      <c r="N122" s="282"/>
      <c r="O122" s="282"/>
      <c r="P122" s="282"/>
      <c r="Q122" s="282"/>
      <c r="R122" s="282"/>
      <c r="S122" s="282"/>
      <c r="T122" s="282"/>
      <c r="U122" s="282"/>
      <c r="V122" s="266"/>
      <c r="W122" s="254"/>
      <c r="X122" s="255"/>
    </row>
    <row r="123" spans="1:24" ht="14.25" customHeight="1">
      <c r="A123" s="284"/>
      <c r="B123" s="282"/>
      <c r="C123" s="282"/>
      <c r="D123" s="282"/>
      <c r="E123" s="282"/>
      <c r="F123" s="282"/>
      <c r="G123" s="282"/>
      <c r="H123" s="282"/>
      <c r="I123" s="282"/>
      <c r="J123" s="282"/>
      <c r="K123" s="282"/>
      <c r="L123" s="282"/>
      <c r="M123" s="282"/>
      <c r="N123" s="282"/>
      <c r="O123" s="282"/>
      <c r="P123" s="282"/>
      <c r="Q123" s="282"/>
      <c r="R123" s="282"/>
      <c r="S123" s="282"/>
      <c r="T123" s="282"/>
      <c r="U123" s="282"/>
      <c r="V123" s="266"/>
      <c r="W123" s="254"/>
      <c r="X123" s="255"/>
    </row>
    <row r="124" spans="1:24" ht="14.25" customHeight="1">
      <c r="A124" s="284"/>
      <c r="B124" s="282"/>
      <c r="C124" s="282"/>
      <c r="D124" s="282"/>
      <c r="E124" s="282"/>
      <c r="F124" s="282"/>
      <c r="G124" s="282"/>
      <c r="H124" s="282"/>
      <c r="I124" s="282"/>
      <c r="J124" s="282"/>
      <c r="K124" s="282"/>
      <c r="L124" s="282"/>
      <c r="M124" s="282"/>
      <c r="N124" s="282"/>
      <c r="O124" s="282"/>
      <c r="P124" s="282"/>
      <c r="Q124" s="282"/>
      <c r="R124" s="282"/>
      <c r="S124" s="282"/>
      <c r="T124" s="282"/>
      <c r="U124" s="282"/>
      <c r="V124" s="266"/>
      <c r="W124" s="254"/>
      <c r="X124" s="255"/>
    </row>
    <row r="125" spans="1:24" ht="14.25" customHeight="1">
      <c r="A125" s="284"/>
      <c r="B125" s="282"/>
      <c r="C125" s="282"/>
      <c r="D125" s="282"/>
      <c r="E125" s="282"/>
      <c r="F125" s="282"/>
      <c r="G125" s="282"/>
      <c r="H125" s="282"/>
      <c r="I125" s="282"/>
      <c r="J125" s="282"/>
      <c r="K125" s="282"/>
      <c r="L125" s="282"/>
      <c r="M125" s="282"/>
      <c r="N125" s="282"/>
      <c r="O125" s="282"/>
      <c r="P125" s="282"/>
      <c r="Q125" s="282"/>
      <c r="R125" s="282"/>
      <c r="S125" s="282"/>
      <c r="T125" s="282"/>
      <c r="U125" s="282"/>
      <c r="V125" s="266"/>
      <c r="W125" s="254"/>
      <c r="X125" s="255"/>
    </row>
    <row r="126" spans="1:24" ht="14.25" customHeight="1">
      <c r="A126" s="284"/>
      <c r="B126" s="282"/>
      <c r="C126" s="282"/>
      <c r="D126" s="282"/>
      <c r="E126" s="282"/>
      <c r="F126" s="282"/>
      <c r="G126" s="282"/>
      <c r="H126" s="282"/>
      <c r="I126" s="282"/>
      <c r="J126" s="282"/>
      <c r="K126" s="282"/>
      <c r="L126" s="282"/>
      <c r="M126" s="282"/>
      <c r="N126" s="282"/>
      <c r="O126" s="282"/>
      <c r="P126" s="282"/>
      <c r="Q126" s="282"/>
      <c r="R126" s="282"/>
      <c r="S126" s="282"/>
      <c r="T126" s="282"/>
      <c r="U126" s="282"/>
      <c r="V126" s="266"/>
      <c r="W126" s="254"/>
      <c r="X126" s="255"/>
    </row>
    <row r="127" spans="1:24" ht="14.25" customHeight="1">
      <c r="A127" s="284"/>
      <c r="B127" s="282"/>
      <c r="C127" s="282"/>
      <c r="D127" s="282"/>
      <c r="E127" s="282"/>
      <c r="F127" s="282"/>
      <c r="G127" s="282"/>
      <c r="H127" s="282"/>
      <c r="I127" s="282"/>
      <c r="J127" s="282"/>
      <c r="K127" s="282"/>
      <c r="L127" s="282"/>
      <c r="M127" s="282"/>
      <c r="N127" s="282"/>
      <c r="O127" s="282"/>
      <c r="P127" s="282"/>
      <c r="Q127" s="282"/>
      <c r="R127" s="282"/>
      <c r="S127" s="282"/>
      <c r="T127" s="282"/>
      <c r="U127" s="282"/>
      <c r="V127" s="266"/>
      <c r="W127" s="254"/>
      <c r="X127" s="255"/>
    </row>
    <row r="128" spans="1:24" ht="14.25" customHeight="1">
      <c r="A128" s="284"/>
      <c r="B128" s="282"/>
      <c r="C128" s="282"/>
      <c r="D128" s="282"/>
      <c r="E128" s="282"/>
      <c r="F128" s="282"/>
      <c r="G128" s="282"/>
      <c r="H128" s="282"/>
      <c r="I128" s="282"/>
      <c r="J128" s="282"/>
      <c r="K128" s="282"/>
      <c r="L128" s="282"/>
      <c r="M128" s="282"/>
      <c r="N128" s="282"/>
      <c r="O128" s="282"/>
      <c r="P128" s="282"/>
      <c r="Q128" s="282"/>
      <c r="R128" s="282"/>
      <c r="S128" s="282"/>
      <c r="T128" s="282"/>
      <c r="U128" s="282"/>
      <c r="V128" s="266"/>
      <c r="W128" s="254"/>
      <c r="X128" s="255"/>
    </row>
    <row r="129" spans="1:24" ht="14.25" customHeight="1">
      <c r="A129" s="284"/>
      <c r="B129" s="282"/>
      <c r="C129" s="282"/>
      <c r="D129" s="282"/>
      <c r="E129" s="282"/>
      <c r="F129" s="282"/>
      <c r="G129" s="282"/>
      <c r="H129" s="282"/>
      <c r="I129" s="282"/>
      <c r="J129" s="282"/>
      <c r="K129" s="282"/>
      <c r="L129" s="282"/>
      <c r="M129" s="282"/>
      <c r="N129" s="282"/>
      <c r="O129" s="282"/>
      <c r="P129" s="282"/>
      <c r="Q129" s="282"/>
      <c r="R129" s="282"/>
      <c r="S129" s="282"/>
      <c r="T129" s="282"/>
      <c r="U129" s="282"/>
      <c r="V129" s="266"/>
      <c r="W129" s="254"/>
      <c r="X129" s="255"/>
    </row>
    <row r="130" spans="1:24" ht="14.25" customHeight="1">
      <c r="A130" s="284"/>
      <c r="B130" s="282"/>
      <c r="C130" s="282"/>
      <c r="D130" s="282"/>
      <c r="E130" s="282"/>
      <c r="F130" s="282"/>
      <c r="G130" s="282"/>
      <c r="H130" s="282"/>
      <c r="I130" s="282"/>
      <c r="J130" s="282"/>
      <c r="K130" s="282"/>
      <c r="L130" s="282"/>
      <c r="M130" s="282"/>
      <c r="N130" s="282"/>
      <c r="O130" s="282"/>
      <c r="P130" s="282"/>
      <c r="Q130" s="282"/>
      <c r="R130" s="282"/>
      <c r="S130" s="282"/>
      <c r="T130" s="282"/>
      <c r="U130" s="282"/>
      <c r="V130" s="266"/>
      <c r="W130" s="254"/>
      <c r="X130" s="255"/>
    </row>
    <row r="131" spans="1:24" ht="14.25" customHeight="1">
      <c r="A131" s="284"/>
      <c r="B131" s="282"/>
      <c r="C131" s="282"/>
      <c r="D131" s="282"/>
      <c r="E131" s="282"/>
      <c r="F131" s="282"/>
      <c r="G131" s="282"/>
      <c r="H131" s="282"/>
      <c r="I131" s="282"/>
      <c r="J131" s="282"/>
      <c r="K131" s="282"/>
      <c r="L131" s="282"/>
      <c r="M131" s="282"/>
      <c r="N131" s="282"/>
      <c r="O131" s="282"/>
      <c r="P131" s="282"/>
      <c r="Q131" s="282"/>
      <c r="R131" s="282"/>
      <c r="S131" s="282"/>
      <c r="T131" s="282"/>
      <c r="U131" s="282"/>
      <c r="V131" s="266"/>
      <c r="W131" s="254"/>
      <c r="X131" s="255"/>
    </row>
    <row r="132" spans="1:24" ht="14.25" customHeight="1">
      <c r="A132" s="284"/>
      <c r="B132" s="282"/>
      <c r="C132" s="282"/>
      <c r="D132" s="282"/>
      <c r="E132" s="282"/>
      <c r="F132" s="282"/>
      <c r="G132" s="282"/>
      <c r="H132" s="282"/>
      <c r="I132" s="282"/>
      <c r="J132" s="282"/>
      <c r="K132" s="282"/>
      <c r="L132" s="282"/>
      <c r="M132" s="282"/>
      <c r="N132" s="282"/>
      <c r="O132" s="282"/>
      <c r="P132" s="282"/>
      <c r="Q132" s="282"/>
      <c r="R132" s="282"/>
      <c r="S132" s="282"/>
      <c r="T132" s="282"/>
      <c r="U132" s="282"/>
      <c r="V132" s="266"/>
      <c r="W132" s="254"/>
      <c r="X132" s="255"/>
    </row>
    <row r="133" spans="1:24" ht="14.25" customHeight="1">
      <c r="A133" s="284"/>
      <c r="B133" s="282"/>
      <c r="C133" s="282"/>
      <c r="D133" s="282"/>
      <c r="E133" s="282"/>
      <c r="F133" s="282"/>
      <c r="G133" s="282"/>
      <c r="H133" s="282"/>
      <c r="I133" s="282"/>
      <c r="J133" s="282"/>
      <c r="K133" s="282"/>
      <c r="L133" s="282"/>
      <c r="M133" s="282"/>
      <c r="N133" s="282"/>
      <c r="O133" s="282"/>
      <c r="P133" s="282"/>
      <c r="Q133" s="282"/>
      <c r="R133" s="282"/>
      <c r="S133" s="282"/>
      <c r="T133" s="282"/>
      <c r="U133" s="282"/>
      <c r="V133" s="266"/>
      <c r="W133" s="254"/>
      <c r="X133" s="255"/>
    </row>
    <row r="134" spans="1:24" ht="14.25" customHeight="1">
      <c r="A134" s="284"/>
      <c r="B134" s="282"/>
      <c r="C134" s="282"/>
      <c r="D134" s="282"/>
      <c r="E134" s="282"/>
      <c r="F134" s="282"/>
      <c r="G134" s="282"/>
      <c r="H134" s="282"/>
      <c r="I134" s="282"/>
      <c r="J134" s="282"/>
      <c r="K134" s="282"/>
      <c r="L134" s="282"/>
      <c r="M134" s="282"/>
      <c r="N134" s="282"/>
      <c r="O134" s="282"/>
      <c r="P134" s="282"/>
      <c r="Q134" s="282"/>
      <c r="R134" s="282"/>
      <c r="S134" s="282"/>
      <c r="T134" s="282"/>
      <c r="U134" s="282"/>
      <c r="V134" s="266"/>
      <c r="W134" s="254"/>
      <c r="X134" s="255"/>
    </row>
    <row r="135" spans="1:24" ht="14.25" customHeight="1">
      <c r="A135" s="284"/>
      <c r="B135" s="282"/>
      <c r="C135" s="282"/>
      <c r="D135" s="282"/>
      <c r="E135" s="282"/>
      <c r="F135" s="282"/>
      <c r="G135" s="282"/>
      <c r="H135" s="282"/>
      <c r="I135" s="282"/>
      <c r="J135" s="282"/>
      <c r="K135" s="282"/>
      <c r="L135" s="282"/>
      <c r="M135" s="282"/>
      <c r="N135" s="282"/>
      <c r="O135" s="282"/>
      <c r="P135" s="282"/>
      <c r="Q135" s="282"/>
      <c r="R135" s="282"/>
      <c r="S135" s="282"/>
      <c r="T135" s="282"/>
      <c r="U135" s="282"/>
      <c r="V135" s="266"/>
      <c r="W135" s="254"/>
      <c r="X135" s="255"/>
    </row>
    <row r="136" spans="1:24" ht="14.25" customHeight="1">
      <c r="A136" s="284"/>
      <c r="B136" s="282"/>
      <c r="C136" s="282"/>
      <c r="D136" s="282"/>
      <c r="E136" s="282"/>
      <c r="F136" s="282"/>
      <c r="G136" s="282"/>
      <c r="H136" s="282"/>
      <c r="I136" s="282"/>
      <c r="J136" s="282"/>
      <c r="K136" s="282"/>
      <c r="L136" s="282"/>
      <c r="M136" s="282"/>
      <c r="N136" s="282"/>
      <c r="O136" s="282"/>
      <c r="P136" s="282"/>
      <c r="Q136" s="282"/>
      <c r="R136" s="282"/>
      <c r="S136" s="282"/>
      <c r="T136" s="282"/>
      <c r="U136" s="282"/>
      <c r="V136" s="266"/>
      <c r="W136" s="254"/>
      <c r="X136" s="255"/>
    </row>
    <row r="137" spans="1:24" ht="14.25" customHeight="1">
      <c r="A137" s="284"/>
      <c r="B137" s="282"/>
      <c r="C137" s="282"/>
      <c r="D137" s="282"/>
      <c r="E137" s="282"/>
      <c r="F137" s="282"/>
      <c r="G137" s="282"/>
      <c r="H137" s="282"/>
      <c r="I137" s="282"/>
      <c r="J137" s="282"/>
      <c r="K137" s="282"/>
      <c r="L137" s="282"/>
      <c r="M137" s="282"/>
      <c r="N137" s="282"/>
      <c r="O137" s="282"/>
      <c r="P137" s="282"/>
      <c r="Q137" s="282"/>
      <c r="R137" s="282"/>
      <c r="S137" s="282"/>
      <c r="T137" s="282"/>
      <c r="U137" s="282"/>
      <c r="V137" s="266"/>
      <c r="W137" s="254"/>
      <c r="X137" s="255"/>
    </row>
    <row r="138" spans="1:24" ht="14.25" customHeight="1">
      <c r="A138" s="284"/>
      <c r="B138" s="282"/>
      <c r="C138" s="282"/>
      <c r="D138" s="282"/>
      <c r="E138" s="282"/>
      <c r="F138" s="282"/>
      <c r="G138" s="282"/>
      <c r="H138" s="282"/>
      <c r="I138" s="282"/>
      <c r="J138" s="282"/>
      <c r="K138" s="282"/>
      <c r="L138" s="282"/>
      <c r="M138" s="282"/>
      <c r="N138" s="282"/>
      <c r="O138" s="282"/>
      <c r="P138" s="282"/>
      <c r="Q138" s="282"/>
      <c r="R138" s="282"/>
      <c r="S138" s="282"/>
      <c r="T138" s="282"/>
      <c r="U138" s="282"/>
      <c r="V138" s="266"/>
      <c r="W138" s="254"/>
      <c r="X138" s="255"/>
    </row>
    <row r="139" spans="1:24" ht="14.25" customHeight="1">
      <c r="A139" s="284"/>
      <c r="B139" s="282"/>
      <c r="C139" s="282"/>
      <c r="D139" s="282"/>
      <c r="E139" s="282"/>
      <c r="F139" s="282"/>
      <c r="G139" s="282"/>
      <c r="H139" s="282"/>
      <c r="I139" s="282"/>
      <c r="J139" s="282"/>
      <c r="K139" s="282"/>
      <c r="L139" s="282"/>
      <c r="M139" s="282"/>
      <c r="N139" s="282"/>
      <c r="O139" s="282"/>
      <c r="P139" s="282"/>
      <c r="Q139" s="282"/>
      <c r="R139" s="282"/>
      <c r="S139" s="282"/>
      <c r="T139" s="282"/>
      <c r="U139" s="282"/>
      <c r="V139" s="266"/>
      <c r="W139" s="254"/>
      <c r="X139" s="255"/>
    </row>
    <row r="140" spans="1:24" ht="14.25" customHeight="1">
      <c r="A140" s="284"/>
      <c r="B140" s="282"/>
      <c r="C140" s="282"/>
      <c r="D140" s="282"/>
      <c r="E140" s="282"/>
      <c r="F140" s="282"/>
      <c r="G140" s="282"/>
      <c r="H140" s="282"/>
      <c r="I140" s="282"/>
      <c r="J140" s="282"/>
      <c r="K140" s="282"/>
      <c r="L140" s="282"/>
      <c r="M140" s="282"/>
      <c r="N140" s="282"/>
      <c r="O140" s="282"/>
      <c r="P140" s="282"/>
      <c r="Q140" s="282"/>
      <c r="R140" s="282"/>
      <c r="S140" s="282"/>
      <c r="T140" s="282"/>
      <c r="U140" s="282"/>
      <c r="V140" s="266"/>
      <c r="W140" s="254"/>
      <c r="X140" s="255"/>
    </row>
    <row r="141" spans="1:24" ht="14.25" customHeight="1">
      <c r="A141" s="284"/>
      <c r="B141" s="282"/>
      <c r="C141" s="282"/>
      <c r="D141" s="282"/>
      <c r="E141" s="282"/>
      <c r="F141" s="282"/>
      <c r="G141" s="282"/>
      <c r="H141" s="282"/>
      <c r="I141" s="282"/>
      <c r="J141" s="282"/>
      <c r="K141" s="282"/>
      <c r="L141" s="282"/>
      <c r="M141" s="282"/>
      <c r="N141" s="282"/>
      <c r="O141" s="282"/>
      <c r="P141" s="282"/>
      <c r="Q141" s="282"/>
      <c r="R141" s="282"/>
      <c r="S141" s="282"/>
      <c r="T141" s="282"/>
      <c r="U141" s="282"/>
      <c r="V141" s="266"/>
      <c r="W141" s="254"/>
      <c r="X141" s="255"/>
    </row>
    <row r="142" spans="1:24" ht="14.25" customHeight="1">
      <c r="A142" s="284"/>
      <c r="B142" s="282"/>
      <c r="C142" s="282"/>
      <c r="D142" s="282"/>
      <c r="E142" s="282"/>
      <c r="F142" s="282"/>
      <c r="G142" s="282"/>
      <c r="H142" s="282"/>
      <c r="I142" s="282"/>
      <c r="J142" s="282"/>
      <c r="K142" s="282"/>
      <c r="L142" s="282"/>
      <c r="M142" s="282"/>
      <c r="N142" s="282"/>
      <c r="O142" s="282"/>
      <c r="P142" s="282"/>
      <c r="Q142" s="282"/>
      <c r="R142" s="282"/>
      <c r="S142" s="282"/>
      <c r="T142" s="282"/>
      <c r="U142" s="282"/>
      <c r="V142" s="266"/>
      <c r="W142" s="254"/>
      <c r="X142" s="255"/>
    </row>
    <row r="143" spans="1:24" ht="14.25" customHeight="1">
      <c r="A143" s="284"/>
      <c r="B143" s="282"/>
      <c r="C143" s="282"/>
      <c r="D143" s="282"/>
      <c r="E143" s="282"/>
      <c r="F143" s="282"/>
      <c r="G143" s="282"/>
      <c r="H143" s="282"/>
      <c r="I143" s="282"/>
      <c r="J143" s="282"/>
      <c r="K143" s="282"/>
      <c r="L143" s="282"/>
      <c r="M143" s="282"/>
      <c r="N143" s="282"/>
      <c r="O143" s="282"/>
      <c r="P143" s="282"/>
      <c r="Q143" s="282"/>
      <c r="R143" s="282"/>
      <c r="S143" s="282"/>
      <c r="T143" s="282"/>
      <c r="U143" s="282"/>
      <c r="V143" s="266"/>
      <c r="W143" s="254"/>
      <c r="X143" s="255"/>
    </row>
    <row r="144" spans="1:24" ht="14.25" customHeight="1">
      <c r="A144" s="284"/>
      <c r="B144" s="282"/>
      <c r="C144" s="282"/>
      <c r="D144" s="282"/>
      <c r="E144" s="282"/>
      <c r="F144" s="282"/>
      <c r="G144" s="282"/>
      <c r="H144" s="282"/>
      <c r="I144" s="282"/>
      <c r="J144" s="282"/>
      <c r="K144" s="282"/>
      <c r="L144" s="282"/>
      <c r="M144" s="282"/>
      <c r="N144" s="282"/>
      <c r="O144" s="282"/>
      <c r="P144" s="282"/>
      <c r="Q144" s="282"/>
      <c r="R144" s="282"/>
      <c r="S144" s="282"/>
      <c r="T144" s="282"/>
      <c r="U144" s="282"/>
      <c r="V144" s="266"/>
      <c r="W144" s="254"/>
      <c r="X144" s="255"/>
    </row>
    <row r="145" spans="1:24" ht="14.25" customHeight="1">
      <c r="A145" s="284"/>
      <c r="B145" s="282"/>
      <c r="C145" s="282"/>
      <c r="D145" s="282"/>
      <c r="E145" s="282"/>
      <c r="F145" s="282"/>
      <c r="G145" s="282"/>
      <c r="H145" s="282"/>
      <c r="I145" s="282"/>
      <c r="J145" s="282"/>
      <c r="K145" s="282"/>
      <c r="L145" s="282"/>
      <c r="M145" s="282"/>
      <c r="N145" s="282"/>
      <c r="O145" s="282"/>
      <c r="P145" s="282"/>
      <c r="Q145" s="282"/>
      <c r="R145" s="282"/>
      <c r="S145" s="282"/>
      <c r="T145" s="282"/>
      <c r="U145" s="282"/>
      <c r="V145" s="266"/>
      <c r="W145" s="254"/>
      <c r="X145" s="255"/>
    </row>
    <row r="146" spans="1:24" ht="14.25" customHeight="1">
      <c r="A146" s="284"/>
      <c r="B146" s="282"/>
      <c r="C146" s="282"/>
      <c r="D146" s="282"/>
      <c r="E146" s="282"/>
      <c r="F146" s="282"/>
      <c r="G146" s="282"/>
      <c r="H146" s="282"/>
      <c r="I146" s="282"/>
      <c r="J146" s="282"/>
      <c r="K146" s="282"/>
      <c r="L146" s="282"/>
      <c r="M146" s="282"/>
      <c r="N146" s="282"/>
      <c r="O146" s="282"/>
      <c r="P146" s="282"/>
      <c r="Q146" s="282"/>
      <c r="R146" s="282"/>
      <c r="S146" s="282"/>
      <c r="T146" s="282"/>
      <c r="U146" s="282"/>
      <c r="V146" s="266"/>
      <c r="W146" s="254"/>
      <c r="X146" s="255"/>
    </row>
    <row r="147" spans="1:24" ht="14.25" customHeight="1">
      <c r="A147" s="284"/>
      <c r="B147" s="282"/>
      <c r="C147" s="282"/>
      <c r="D147" s="282"/>
      <c r="E147" s="282"/>
      <c r="F147" s="282"/>
      <c r="G147" s="282"/>
      <c r="H147" s="282"/>
      <c r="I147" s="282"/>
      <c r="J147" s="282"/>
      <c r="K147" s="282"/>
      <c r="L147" s="282"/>
      <c r="M147" s="282"/>
      <c r="N147" s="282"/>
      <c r="O147" s="282"/>
      <c r="P147" s="282"/>
      <c r="Q147" s="282"/>
      <c r="R147" s="282"/>
      <c r="S147" s="282"/>
      <c r="T147" s="282"/>
      <c r="U147" s="282"/>
      <c r="V147" s="266"/>
      <c r="W147" s="254"/>
      <c r="X147" s="255"/>
    </row>
    <row r="148" spans="1:24" ht="14.25" customHeight="1">
      <c r="A148" s="284"/>
      <c r="B148" s="282"/>
      <c r="C148" s="282"/>
      <c r="D148" s="282"/>
      <c r="E148" s="282"/>
      <c r="F148" s="282"/>
      <c r="G148" s="282"/>
      <c r="H148" s="282"/>
      <c r="I148" s="282"/>
      <c r="J148" s="282"/>
      <c r="K148" s="282"/>
      <c r="L148" s="282"/>
      <c r="M148" s="282"/>
      <c r="N148" s="282"/>
      <c r="O148" s="282"/>
      <c r="P148" s="282"/>
      <c r="Q148" s="282"/>
      <c r="R148" s="282"/>
      <c r="S148" s="282"/>
      <c r="T148" s="282"/>
      <c r="U148" s="282"/>
      <c r="V148" s="266"/>
      <c r="W148" s="254"/>
      <c r="X148" s="255"/>
    </row>
    <row r="149" spans="1:24" ht="14.25" customHeight="1">
      <c r="A149" s="284"/>
      <c r="B149" s="282"/>
      <c r="C149" s="282"/>
      <c r="D149" s="282"/>
      <c r="E149" s="282"/>
      <c r="F149" s="282"/>
      <c r="G149" s="282"/>
      <c r="H149" s="282"/>
      <c r="I149" s="282"/>
      <c r="J149" s="282"/>
      <c r="K149" s="282"/>
      <c r="L149" s="282"/>
      <c r="M149" s="282"/>
      <c r="N149" s="282"/>
      <c r="O149" s="282"/>
      <c r="P149" s="282"/>
      <c r="Q149" s="282"/>
      <c r="R149" s="282"/>
      <c r="S149" s="282"/>
      <c r="T149" s="282"/>
      <c r="U149" s="282"/>
      <c r="V149" s="266"/>
      <c r="W149" s="254"/>
      <c r="X149" s="255"/>
    </row>
    <row r="150" spans="1:24" ht="14.25" customHeight="1">
      <c r="A150" s="284"/>
      <c r="B150" s="282"/>
      <c r="C150" s="282"/>
      <c r="D150" s="282"/>
      <c r="E150" s="282"/>
      <c r="F150" s="282"/>
      <c r="G150" s="282"/>
      <c r="H150" s="282"/>
      <c r="I150" s="282"/>
      <c r="J150" s="282"/>
      <c r="K150" s="282"/>
      <c r="L150" s="282"/>
      <c r="M150" s="282"/>
      <c r="N150" s="282"/>
      <c r="O150" s="282"/>
      <c r="P150" s="282"/>
      <c r="Q150" s="282"/>
      <c r="R150" s="282"/>
      <c r="S150" s="282"/>
      <c r="T150" s="282"/>
      <c r="U150" s="282"/>
      <c r="V150" s="266"/>
      <c r="W150" s="254"/>
      <c r="X150" s="255"/>
    </row>
    <row r="151" spans="1:24" ht="14.25" customHeight="1">
      <c r="A151" s="284"/>
      <c r="B151" s="282"/>
      <c r="C151" s="282"/>
      <c r="D151" s="282"/>
      <c r="E151" s="282"/>
      <c r="F151" s="282"/>
      <c r="G151" s="282"/>
      <c r="H151" s="282"/>
      <c r="I151" s="282"/>
      <c r="J151" s="282"/>
      <c r="K151" s="282"/>
      <c r="L151" s="282"/>
      <c r="M151" s="282"/>
      <c r="N151" s="282"/>
      <c r="O151" s="282"/>
      <c r="P151" s="282"/>
      <c r="Q151" s="282"/>
      <c r="R151" s="282"/>
      <c r="S151" s="282"/>
      <c r="T151" s="282"/>
      <c r="U151" s="282"/>
      <c r="V151" s="266"/>
      <c r="W151" s="254"/>
      <c r="X151" s="255"/>
    </row>
    <row r="152" spans="1:24" ht="14.25" customHeight="1">
      <c r="A152" s="284"/>
      <c r="B152" s="282"/>
      <c r="C152" s="282"/>
      <c r="D152" s="282"/>
      <c r="E152" s="282"/>
      <c r="F152" s="282"/>
      <c r="G152" s="282"/>
      <c r="H152" s="282"/>
      <c r="I152" s="282"/>
      <c r="J152" s="282"/>
      <c r="K152" s="282"/>
      <c r="L152" s="282"/>
      <c r="M152" s="282"/>
      <c r="N152" s="282"/>
      <c r="O152" s="282"/>
      <c r="P152" s="282"/>
      <c r="Q152" s="282"/>
      <c r="R152" s="282"/>
      <c r="S152" s="282"/>
      <c r="T152" s="282"/>
      <c r="U152" s="282"/>
      <c r="V152" s="266"/>
      <c r="W152" s="254"/>
      <c r="X152" s="255"/>
    </row>
    <row r="153" spans="1:24" ht="14.25" customHeight="1">
      <c r="A153" s="284"/>
      <c r="B153" s="282"/>
      <c r="C153" s="282"/>
      <c r="D153" s="282"/>
      <c r="E153" s="282"/>
      <c r="F153" s="282"/>
      <c r="G153" s="282"/>
      <c r="H153" s="282"/>
      <c r="I153" s="282"/>
      <c r="J153" s="282"/>
      <c r="K153" s="282"/>
      <c r="L153" s="282"/>
      <c r="M153" s="282"/>
      <c r="N153" s="282"/>
      <c r="O153" s="282"/>
      <c r="P153" s="282"/>
      <c r="Q153" s="282"/>
      <c r="R153" s="282"/>
      <c r="S153" s="282"/>
      <c r="T153" s="282"/>
      <c r="U153" s="282"/>
      <c r="V153" s="266"/>
      <c r="W153" s="254"/>
      <c r="X153" s="255"/>
    </row>
    <row r="154" spans="1:24" ht="14.25" customHeight="1">
      <c r="A154" s="284"/>
      <c r="B154" s="282"/>
      <c r="C154" s="282"/>
      <c r="D154" s="282"/>
      <c r="E154" s="282"/>
      <c r="F154" s="282"/>
      <c r="G154" s="282"/>
      <c r="H154" s="282"/>
      <c r="I154" s="282"/>
      <c r="J154" s="282"/>
      <c r="K154" s="282"/>
      <c r="L154" s="282"/>
      <c r="M154" s="282"/>
      <c r="N154" s="282"/>
      <c r="O154" s="282"/>
      <c r="P154" s="282"/>
      <c r="Q154" s="282"/>
      <c r="R154" s="282"/>
      <c r="S154" s="282"/>
      <c r="T154" s="282"/>
      <c r="U154" s="282"/>
      <c r="V154" s="266"/>
      <c r="W154" s="254"/>
      <c r="X154" s="255"/>
    </row>
    <row r="155" spans="1:24" ht="14.25" customHeight="1">
      <c r="A155" s="284"/>
      <c r="B155" s="282"/>
      <c r="C155" s="282"/>
      <c r="D155" s="282"/>
      <c r="E155" s="282"/>
      <c r="F155" s="282"/>
      <c r="G155" s="282"/>
      <c r="H155" s="282"/>
      <c r="I155" s="282"/>
      <c r="J155" s="282"/>
      <c r="K155" s="282"/>
      <c r="L155" s="282"/>
      <c r="M155" s="282"/>
      <c r="N155" s="282"/>
      <c r="O155" s="282"/>
      <c r="P155" s="282"/>
      <c r="Q155" s="282"/>
      <c r="R155" s="282"/>
      <c r="S155" s="282"/>
      <c r="T155" s="282"/>
      <c r="U155" s="282"/>
      <c r="V155" s="266"/>
      <c r="W155" s="254"/>
      <c r="X155" s="255"/>
    </row>
    <row r="156" spans="1:24" ht="14.25" customHeight="1">
      <c r="A156" s="284"/>
      <c r="B156" s="282"/>
      <c r="C156" s="282"/>
      <c r="D156" s="282"/>
      <c r="E156" s="282"/>
      <c r="F156" s="282"/>
      <c r="G156" s="282"/>
      <c r="H156" s="282"/>
      <c r="I156" s="282"/>
      <c r="J156" s="282"/>
      <c r="K156" s="282"/>
      <c r="L156" s="282"/>
      <c r="M156" s="282"/>
      <c r="N156" s="282"/>
      <c r="O156" s="282"/>
      <c r="P156" s="282"/>
      <c r="Q156" s="282"/>
      <c r="R156" s="282"/>
      <c r="S156" s="282"/>
      <c r="T156" s="282"/>
      <c r="U156" s="282"/>
      <c r="V156" s="266"/>
      <c r="W156" s="254"/>
      <c r="X156" s="255"/>
    </row>
    <row r="157" spans="1:24" ht="14.25" customHeight="1">
      <c r="A157" s="284"/>
      <c r="B157" s="282"/>
      <c r="C157" s="282"/>
      <c r="D157" s="282"/>
      <c r="E157" s="282"/>
      <c r="F157" s="282"/>
      <c r="G157" s="282"/>
      <c r="H157" s="282"/>
      <c r="I157" s="282"/>
      <c r="J157" s="282"/>
      <c r="K157" s="282"/>
      <c r="L157" s="282"/>
      <c r="M157" s="282"/>
      <c r="N157" s="282"/>
      <c r="O157" s="282"/>
      <c r="P157" s="282"/>
      <c r="Q157" s="282"/>
      <c r="R157" s="282"/>
      <c r="S157" s="282"/>
      <c r="T157" s="282"/>
      <c r="U157" s="282"/>
      <c r="V157" s="266"/>
      <c r="W157" s="254"/>
      <c r="X157" s="255"/>
    </row>
    <row r="158" spans="1:24" ht="14.25" customHeight="1">
      <c r="A158" s="284"/>
      <c r="B158" s="282"/>
      <c r="C158" s="282"/>
      <c r="D158" s="282"/>
      <c r="E158" s="282"/>
      <c r="F158" s="282"/>
      <c r="G158" s="282"/>
      <c r="H158" s="282"/>
      <c r="I158" s="282"/>
      <c r="J158" s="282"/>
      <c r="K158" s="282"/>
      <c r="L158" s="282"/>
      <c r="M158" s="282"/>
      <c r="N158" s="282"/>
      <c r="O158" s="282"/>
      <c r="P158" s="282"/>
      <c r="Q158" s="282"/>
      <c r="R158" s="282"/>
      <c r="S158" s="282"/>
      <c r="T158" s="282"/>
      <c r="U158" s="282"/>
      <c r="V158" s="266"/>
      <c r="W158" s="254"/>
      <c r="X158" s="255"/>
    </row>
    <row r="159" spans="1:24" ht="14.25" customHeight="1">
      <c r="A159" s="284"/>
      <c r="B159" s="282"/>
      <c r="C159" s="282"/>
      <c r="D159" s="282"/>
      <c r="E159" s="282"/>
      <c r="F159" s="282"/>
      <c r="G159" s="282"/>
      <c r="H159" s="282"/>
      <c r="I159" s="282"/>
      <c r="J159" s="282"/>
      <c r="K159" s="282"/>
      <c r="L159" s="282"/>
      <c r="M159" s="282"/>
      <c r="N159" s="282"/>
      <c r="O159" s="282"/>
      <c r="P159" s="282"/>
      <c r="Q159" s="282"/>
      <c r="R159" s="282"/>
      <c r="S159" s="282"/>
      <c r="T159" s="282"/>
      <c r="U159" s="282"/>
      <c r="V159" s="266"/>
      <c r="W159" s="254"/>
      <c r="X159" s="255"/>
    </row>
    <row r="160" spans="1:24" ht="14.25" customHeight="1">
      <c r="A160" s="284"/>
      <c r="B160" s="282"/>
      <c r="C160" s="282"/>
      <c r="D160" s="282"/>
      <c r="E160" s="282"/>
      <c r="F160" s="282"/>
      <c r="G160" s="282"/>
      <c r="H160" s="282"/>
      <c r="I160" s="282"/>
      <c r="J160" s="282"/>
      <c r="K160" s="282"/>
      <c r="L160" s="282"/>
      <c r="M160" s="282"/>
      <c r="N160" s="282"/>
      <c r="O160" s="282"/>
      <c r="P160" s="282"/>
      <c r="Q160" s="282"/>
      <c r="R160" s="282"/>
      <c r="S160" s="282"/>
      <c r="T160" s="282"/>
      <c r="U160" s="282"/>
      <c r="V160" s="266"/>
      <c r="W160" s="254"/>
      <c r="X160" s="255"/>
    </row>
    <row r="161" spans="1:24" ht="14.25" customHeight="1">
      <c r="A161" s="284"/>
      <c r="B161" s="282"/>
      <c r="C161" s="282"/>
      <c r="D161" s="282"/>
      <c r="E161" s="282"/>
      <c r="F161" s="282"/>
      <c r="G161" s="282"/>
      <c r="H161" s="282"/>
      <c r="I161" s="282"/>
      <c r="J161" s="282"/>
      <c r="K161" s="282"/>
      <c r="L161" s="282"/>
      <c r="M161" s="282"/>
      <c r="N161" s="282"/>
      <c r="O161" s="282"/>
      <c r="P161" s="282"/>
      <c r="Q161" s="282"/>
      <c r="R161" s="282"/>
      <c r="S161" s="282"/>
      <c r="T161" s="282"/>
      <c r="U161" s="282"/>
      <c r="V161" s="266"/>
      <c r="W161" s="254"/>
      <c r="X161" s="255"/>
    </row>
    <row r="162" spans="1:24" ht="14.25" customHeight="1">
      <c r="A162" s="284"/>
      <c r="B162" s="282"/>
      <c r="C162" s="282"/>
      <c r="D162" s="282"/>
      <c r="E162" s="282"/>
      <c r="F162" s="282"/>
      <c r="G162" s="282"/>
      <c r="H162" s="282"/>
      <c r="I162" s="282"/>
      <c r="J162" s="282"/>
      <c r="K162" s="282"/>
      <c r="L162" s="282"/>
      <c r="M162" s="282"/>
      <c r="N162" s="282"/>
      <c r="O162" s="282"/>
      <c r="P162" s="282"/>
      <c r="Q162" s="282"/>
      <c r="R162" s="282"/>
      <c r="S162" s="282"/>
      <c r="T162" s="282"/>
      <c r="U162" s="282"/>
      <c r="V162" s="266"/>
      <c r="W162" s="254"/>
      <c r="X162" s="255"/>
    </row>
    <row r="163" spans="1:24" ht="14.25" customHeight="1">
      <c r="A163" s="284"/>
      <c r="B163" s="282"/>
      <c r="C163" s="282"/>
      <c r="D163" s="282"/>
      <c r="E163" s="282"/>
      <c r="F163" s="282"/>
      <c r="G163" s="282"/>
      <c r="H163" s="282"/>
      <c r="I163" s="282"/>
      <c r="J163" s="282"/>
      <c r="K163" s="282"/>
      <c r="L163" s="282"/>
      <c r="M163" s="282"/>
      <c r="N163" s="282"/>
      <c r="O163" s="282"/>
      <c r="P163" s="282"/>
      <c r="Q163" s="282"/>
      <c r="R163" s="282"/>
      <c r="S163" s="282"/>
      <c r="T163" s="282"/>
      <c r="U163" s="282"/>
      <c r="V163" s="266"/>
      <c r="W163" s="254"/>
      <c r="X163" s="255"/>
    </row>
    <row r="164" spans="1:24" ht="14.25" customHeight="1">
      <c r="A164" s="284"/>
      <c r="B164" s="282"/>
      <c r="C164" s="282"/>
      <c r="D164" s="282"/>
      <c r="E164" s="282"/>
      <c r="F164" s="282"/>
      <c r="G164" s="282"/>
      <c r="H164" s="282"/>
      <c r="I164" s="282"/>
      <c r="J164" s="282"/>
      <c r="K164" s="282"/>
      <c r="L164" s="282"/>
      <c r="M164" s="282"/>
      <c r="N164" s="282"/>
      <c r="O164" s="282"/>
      <c r="P164" s="282"/>
      <c r="Q164" s="282"/>
      <c r="R164" s="282"/>
      <c r="S164" s="282"/>
      <c r="T164" s="282"/>
      <c r="U164" s="282"/>
      <c r="V164" s="266"/>
      <c r="W164" s="254"/>
      <c r="X164" s="255"/>
    </row>
    <row r="165" spans="1:24" ht="14.25" customHeight="1">
      <c r="A165" s="284"/>
      <c r="B165" s="282"/>
      <c r="C165" s="282"/>
      <c r="D165" s="282"/>
      <c r="E165" s="282"/>
      <c r="F165" s="282"/>
      <c r="G165" s="282"/>
      <c r="H165" s="282"/>
      <c r="I165" s="282"/>
      <c r="J165" s="282"/>
      <c r="K165" s="282"/>
      <c r="L165" s="282"/>
      <c r="M165" s="282"/>
      <c r="N165" s="282"/>
      <c r="O165" s="282"/>
      <c r="P165" s="282"/>
      <c r="Q165" s="282"/>
      <c r="R165" s="282"/>
      <c r="S165" s="282"/>
      <c r="T165" s="282"/>
      <c r="U165" s="282"/>
      <c r="V165" s="266"/>
      <c r="W165" s="254"/>
      <c r="X165" s="255"/>
    </row>
    <row r="166" spans="1:24" ht="14.25" customHeight="1">
      <c r="A166" s="284"/>
      <c r="B166" s="282"/>
      <c r="C166" s="282"/>
      <c r="D166" s="282"/>
      <c r="E166" s="282"/>
      <c r="F166" s="282"/>
      <c r="G166" s="282"/>
      <c r="H166" s="282"/>
      <c r="I166" s="282"/>
      <c r="J166" s="282"/>
      <c r="K166" s="282"/>
      <c r="L166" s="282"/>
      <c r="M166" s="282"/>
      <c r="N166" s="282"/>
      <c r="O166" s="282"/>
      <c r="P166" s="282"/>
      <c r="Q166" s="282"/>
      <c r="R166" s="282"/>
      <c r="S166" s="282"/>
      <c r="T166" s="282"/>
      <c r="U166" s="282"/>
      <c r="V166" s="266"/>
      <c r="W166" s="254"/>
      <c r="X166" s="255"/>
    </row>
    <row r="167" spans="1:24" ht="14.25" customHeight="1">
      <c r="A167" s="284"/>
      <c r="B167" s="282"/>
      <c r="C167" s="282"/>
      <c r="D167" s="282"/>
      <c r="E167" s="282"/>
      <c r="F167" s="282"/>
      <c r="G167" s="282"/>
      <c r="H167" s="282"/>
      <c r="I167" s="282"/>
      <c r="J167" s="282"/>
      <c r="K167" s="282"/>
      <c r="L167" s="282"/>
      <c r="M167" s="282"/>
      <c r="N167" s="282"/>
      <c r="O167" s="282"/>
      <c r="P167" s="282"/>
      <c r="Q167" s="282"/>
      <c r="R167" s="282"/>
      <c r="S167" s="282"/>
      <c r="T167" s="282"/>
      <c r="U167" s="282"/>
      <c r="V167" s="266"/>
      <c r="W167" s="254"/>
      <c r="X167" s="255"/>
    </row>
    <row r="168" spans="1:24" ht="14.25" customHeight="1">
      <c r="A168" s="284"/>
      <c r="B168" s="282"/>
      <c r="C168" s="282"/>
      <c r="D168" s="282"/>
      <c r="E168" s="282"/>
      <c r="F168" s="282"/>
      <c r="G168" s="282"/>
      <c r="H168" s="282"/>
      <c r="I168" s="282"/>
      <c r="J168" s="282"/>
      <c r="K168" s="282"/>
      <c r="L168" s="282"/>
      <c r="M168" s="282"/>
      <c r="N168" s="282"/>
      <c r="O168" s="282"/>
      <c r="P168" s="282"/>
      <c r="Q168" s="282"/>
      <c r="R168" s="282"/>
      <c r="S168" s="282"/>
      <c r="T168" s="282"/>
      <c r="U168" s="282"/>
      <c r="V168" s="266"/>
      <c r="W168" s="254"/>
      <c r="X168" s="255"/>
    </row>
    <row r="169" spans="1:24" ht="14.25" customHeight="1">
      <c r="A169" s="284"/>
      <c r="B169" s="282"/>
      <c r="C169" s="282"/>
      <c r="D169" s="282"/>
      <c r="E169" s="282"/>
      <c r="F169" s="282"/>
      <c r="G169" s="282"/>
      <c r="H169" s="282"/>
      <c r="I169" s="282"/>
      <c r="J169" s="282"/>
      <c r="K169" s="282"/>
      <c r="L169" s="282"/>
      <c r="M169" s="282"/>
      <c r="N169" s="282"/>
      <c r="O169" s="282"/>
      <c r="P169" s="282"/>
      <c r="Q169" s="282"/>
      <c r="R169" s="282"/>
      <c r="S169" s="282"/>
      <c r="T169" s="282"/>
      <c r="U169" s="282"/>
      <c r="V169" s="266"/>
      <c r="W169" s="254"/>
      <c r="X169" s="255"/>
    </row>
    <row r="170" spans="1:24" ht="14.25" customHeight="1">
      <c r="A170" s="284"/>
      <c r="B170" s="282"/>
      <c r="C170" s="282"/>
      <c r="D170" s="282"/>
      <c r="E170" s="282"/>
      <c r="F170" s="282"/>
      <c r="G170" s="282"/>
      <c r="H170" s="282"/>
      <c r="I170" s="282"/>
      <c r="J170" s="282"/>
      <c r="K170" s="282"/>
      <c r="L170" s="282"/>
      <c r="M170" s="282"/>
      <c r="N170" s="282"/>
      <c r="O170" s="282"/>
      <c r="P170" s="282"/>
      <c r="Q170" s="282"/>
      <c r="R170" s="282"/>
      <c r="S170" s="282"/>
      <c r="T170" s="282"/>
      <c r="U170" s="282"/>
      <c r="V170" s="266"/>
      <c r="W170" s="254"/>
      <c r="X170" s="255"/>
    </row>
    <row r="171" spans="1:24" ht="14.25" customHeight="1">
      <c r="A171" s="284"/>
      <c r="B171" s="282"/>
      <c r="C171" s="282"/>
      <c r="D171" s="282"/>
      <c r="E171" s="282"/>
      <c r="F171" s="282"/>
      <c r="G171" s="282"/>
      <c r="H171" s="282"/>
      <c r="I171" s="282"/>
      <c r="J171" s="282"/>
      <c r="K171" s="282"/>
      <c r="L171" s="282"/>
      <c r="M171" s="282"/>
      <c r="N171" s="282"/>
      <c r="O171" s="282"/>
      <c r="P171" s="282"/>
      <c r="Q171" s="282"/>
      <c r="R171" s="282"/>
      <c r="S171" s="282"/>
      <c r="T171" s="282"/>
      <c r="U171" s="282"/>
      <c r="V171" s="266"/>
      <c r="W171" s="254"/>
      <c r="X171" s="255"/>
    </row>
    <row r="172" spans="1:24" ht="14.25" customHeight="1">
      <c r="A172" s="284"/>
      <c r="B172" s="282"/>
      <c r="C172" s="282"/>
      <c r="D172" s="282"/>
      <c r="E172" s="282"/>
      <c r="F172" s="282"/>
      <c r="G172" s="282"/>
      <c r="H172" s="282"/>
      <c r="I172" s="282"/>
      <c r="J172" s="282"/>
      <c r="K172" s="282"/>
      <c r="L172" s="282"/>
      <c r="M172" s="282"/>
      <c r="N172" s="282"/>
      <c r="O172" s="282"/>
      <c r="P172" s="282"/>
      <c r="Q172" s="282"/>
      <c r="R172" s="282"/>
      <c r="S172" s="282"/>
      <c r="T172" s="282"/>
      <c r="U172" s="282"/>
      <c r="V172" s="266"/>
      <c r="W172" s="254"/>
      <c r="X172" s="255"/>
    </row>
    <row r="173" spans="1:24" ht="14.25" customHeight="1">
      <c r="A173" s="284"/>
      <c r="B173" s="282"/>
      <c r="C173" s="282"/>
      <c r="D173" s="282"/>
      <c r="E173" s="282"/>
      <c r="F173" s="282"/>
      <c r="G173" s="282"/>
      <c r="H173" s="282"/>
      <c r="I173" s="282"/>
      <c r="J173" s="282"/>
      <c r="K173" s="282"/>
      <c r="L173" s="282"/>
      <c r="M173" s="282"/>
      <c r="N173" s="282"/>
      <c r="O173" s="282"/>
      <c r="P173" s="282"/>
      <c r="Q173" s="282"/>
      <c r="R173" s="282"/>
      <c r="S173" s="282"/>
      <c r="T173" s="282"/>
      <c r="U173" s="282"/>
      <c r="V173" s="266"/>
      <c r="W173" s="254"/>
      <c r="X173" s="255"/>
    </row>
    <row r="174" spans="1:24" ht="14.25" customHeight="1">
      <c r="A174" s="284"/>
      <c r="B174" s="282"/>
      <c r="C174" s="282"/>
      <c r="D174" s="282"/>
      <c r="E174" s="282"/>
      <c r="F174" s="282"/>
      <c r="G174" s="282"/>
      <c r="H174" s="282"/>
      <c r="I174" s="282"/>
      <c r="J174" s="282"/>
      <c r="K174" s="282"/>
      <c r="L174" s="282"/>
      <c r="M174" s="282"/>
      <c r="N174" s="282"/>
      <c r="O174" s="282"/>
      <c r="P174" s="282"/>
      <c r="Q174" s="282"/>
      <c r="R174" s="282"/>
      <c r="S174" s="282"/>
      <c r="T174" s="282"/>
      <c r="U174" s="282"/>
      <c r="V174" s="266"/>
      <c r="W174" s="254"/>
      <c r="X174" s="255"/>
    </row>
    <row r="175" spans="1:24" ht="14.25" customHeight="1">
      <c r="A175" s="284"/>
      <c r="B175" s="282"/>
      <c r="C175" s="282"/>
      <c r="D175" s="282"/>
      <c r="E175" s="282"/>
      <c r="F175" s="282"/>
      <c r="G175" s="282"/>
      <c r="H175" s="282"/>
      <c r="I175" s="282"/>
      <c r="J175" s="282"/>
      <c r="K175" s="282"/>
      <c r="L175" s="282"/>
      <c r="M175" s="282"/>
      <c r="N175" s="282"/>
      <c r="O175" s="282"/>
      <c r="P175" s="282"/>
      <c r="Q175" s="282"/>
      <c r="R175" s="282"/>
      <c r="S175" s="282"/>
      <c r="T175" s="282"/>
      <c r="U175" s="282"/>
      <c r="V175" s="266"/>
      <c r="W175" s="254"/>
      <c r="X175" s="255"/>
    </row>
    <row r="176" spans="1:24" ht="14.25" customHeight="1">
      <c r="A176" s="284"/>
      <c r="B176" s="282"/>
      <c r="C176" s="282"/>
      <c r="D176" s="282"/>
      <c r="E176" s="282"/>
      <c r="F176" s="282"/>
      <c r="G176" s="282"/>
      <c r="H176" s="282"/>
      <c r="I176" s="282"/>
      <c r="J176" s="282"/>
      <c r="K176" s="282"/>
      <c r="L176" s="282"/>
      <c r="M176" s="282"/>
      <c r="N176" s="282"/>
      <c r="O176" s="282"/>
      <c r="P176" s="282"/>
      <c r="Q176" s="282"/>
      <c r="R176" s="282"/>
      <c r="S176" s="282"/>
      <c r="T176" s="282"/>
      <c r="U176" s="282"/>
      <c r="V176" s="266"/>
      <c r="W176" s="254"/>
      <c r="X176" s="255"/>
    </row>
    <row r="177" spans="1:24" ht="14.25" customHeight="1">
      <c r="A177" s="284"/>
      <c r="B177" s="282"/>
      <c r="C177" s="282"/>
      <c r="D177" s="282"/>
      <c r="E177" s="282"/>
      <c r="F177" s="282"/>
      <c r="G177" s="282"/>
      <c r="H177" s="282"/>
      <c r="I177" s="282"/>
      <c r="J177" s="282"/>
      <c r="K177" s="282"/>
      <c r="L177" s="282"/>
      <c r="M177" s="282"/>
      <c r="N177" s="282"/>
      <c r="O177" s="282"/>
      <c r="P177" s="282"/>
      <c r="Q177" s="282"/>
      <c r="R177" s="282"/>
      <c r="S177" s="282"/>
      <c r="T177" s="282"/>
      <c r="U177" s="282"/>
      <c r="V177" s="266"/>
      <c r="W177" s="254"/>
      <c r="X177" s="255"/>
    </row>
    <row r="178" spans="1:24" ht="14.25" customHeight="1">
      <c r="A178" s="284"/>
      <c r="B178" s="282"/>
      <c r="C178" s="282"/>
      <c r="D178" s="282"/>
      <c r="E178" s="282"/>
      <c r="F178" s="282"/>
      <c r="G178" s="282"/>
      <c r="H178" s="282"/>
      <c r="I178" s="282"/>
      <c r="J178" s="282"/>
      <c r="K178" s="282"/>
      <c r="L178" s="282"/>
      <c r="M178" s="282"/>
      <c r="N178" s="282"/>
      <c r="O178" s="282"/>
      <c r="P178" s="282"/>
      <c r="Q178" s="282"/>
      <c r="R178" s="282"/>
      <c r="S178" s="282"/>
      <c r="T178" s="282"/>
      <c r="U178" s="282"/>
      <c r="V178" s="266"/>
      <c r="W178" s="254"/>
      <c r="X178" s="255"/>
    </row>
    <row r="179" spans="1:24" ht="14.25" customHeight="1">
      <c r="A179" s="284"/>
      <c r="B179" s="282"/>
      <c r="C179" s="282"/>
      <c r="D179" s="282"/>
      <c r="E179" s="282"/>
      <c r="F179" s="282"/>
      <c r="G179" s="282"/>
      <c r="H179" s="282"/>
      <c r="I179" s="282"/>
      <c r="J179" s="282"/>
      <c r="K179" s="282"/>
      <c r="L179" s="282"/>
      <c r="M179" s="282"/>
      <c r="N179" s="282"/>
      <c r="O179" s="282"/>
      <c r="P179" s="282"/>
      <c r="Q179" s="282"/>
      <c r="R179" s="282"/>
      <c r="S179" s="282"/>
      <c r="T179" s="282"/>
      <c r="U179" s="282"/>
      <c r="V179" s="266"/>
      <c r="W179" s="254"/>
      <c r="X179" s="255"/>
    </row>
    <row r="180" spans="1:24" ht="14.25" customHeight="1">
      <c r="A180" s="284"/>
      <c r="B180" s="282"/>
      <c r="C180" s="282"/>
      <c r="D180" s="282"/>
      <c r="E180" s="282"/>
      <c r="F180" s="282"/>
      <c r="G180" s="282"/>
      <c r="H180" s="282"/>
      <c r="I180" s="282"/>
      <c r="J180" s="282"/>
      <c r="K180" s="282"/>
      <c r="L180" s="282"/>
      <c r="M180" s="282"/>
      <c r="N180" s="282"/>
      <c r="O180" s="282"/>
      <c r="P180" s="282"/>
      <c r="Q180" s="282"/>
      <c r="R180" s="282"/>
      <c r="S180" s="282"/>
      <c r="T180" s="282"/>
      <c r="U180" s="282"/>
      <c r="V180" s="266"/>
      <c r="W180" s="254"/>
      <c r="X180" s="255"/>
    </row>
    <row r="181" spans="1:24" ht="14.25" customHeight="1">
      <c r="A181" s="284"/>
      <c r="B181" s="282"/>
      <c r="C181" s="282"/>
      <c r="D181" s="282"/>
      <c r="E181" s="282"/>
      <c r="F181" s="282"/>
      <c r="G181" s="282"/>
      <c r="H181" s="282"/>
      <c r="I181" s="282"/>
      <c r="J181" s="282"/>
      <c r="K181" s="282"/>
      <c r="L181" s="282"/>
      <c r="M181" s="282"/>
      <c r="N181" s="282"/>
      <c r="O181" s="282"/>
      <c r="P181" s="282"/>
      <c r="Q181" s="282"/>
      <c r="R181" s="282"/>
      <c r="S181" s="282"/>
      <c r="T181" s="282"/>
      <c r="U181" s="282"/>
      <c r="V181" s="266"/>
      <c r="W181" s="254"/>
      <c r="X181" s="255"/>
    </row>
    <row r="182" spans="1:24" ht="14.25" customHeight="1">
      <c r="A182" s="284"/>
      <c r="B182" s="282"/>
      <c r="C182" s="282"/>
      <c r="D182" s="282"/>
      <c r="E182" s="282"/>
      <c r="F182" s="282"/>
      <c r="G182" s="282"/>
      <c r="H182" s="282"/>
      <c r="I182" s="282"/>
      <c r="J182" s="282"/>
      <c r="K182" s="282"/>
      <c r="L182" s="282"/>
      <c r="M182" s="282"/>
      <c r="N182" s="282"/>
      <c r="O182" s="282"/>
      <c r="P182" s="282"/>
      <c r="Q182" s="282"/>
      <c r="R182" s="282"/>
      <c r="S182" s="282"/>
      <c r="T182" s="282"/>
      <c r="U182" s="282"/>
      <c r="V182" s="266"/>
      <c r="W182" s="254"/>
      <c r="X182" s="255"/>
    </row>
    <row r="183" spans="1:24" ht="14.25" customHeight="1">
      <c r="A183" s="284"/>
      <c r="B183" s="282"/>
      <c r="C183" s="282"/>
      <c r="D183" s="282"/>
      <c r="E183" s="282"/>
      <c r="F183" s="282"/>
      <c r="G183" s="282"/>
      <c r="H183" s="282"/>
      <c r="I183" s="282"/>
      <c r="J183" s="282"/>
      <c r="K183" s="282"/>
      <c r="L183" s="282"/>
      <c r="M183" s="282"/>
      <c r="N183" s="282"/>
      <c r="O183" s="282"/>
      <c r="P183" s="282"/>
      <c r="Q183" s="282"/>
      <c r="R183" s="282"/>
      <c r="S183" s="282"/>
      <c r="T183" s="282"/>
      <c r="U183" s="282"/>
      <c r="V183" s="266"/>
      <c r="W183" s="254"/>
      <c r="X183" s="255"/>
    </row>
    <row r="184" spans="1:24" ht="14.25" customHeight="1">
      <c r="A184" s="284"/>
      <c r="B184" s="282"/>
      <c r="C184" s="282"/>
      <c r="D184" s="282"/>
      <c r="E184" s="282"/>
      <c r="F184" s="282"/>
      <c r="G184" s="282"/>
      <c r="H184" s="282"/>
      <c r="I184" s="282"/>
      <c r="J184" s="282"/>
      <c r="K184" s="282"/>
      <c r="L184" s="282"/>
      <c r="M184" s="282"/>
      <c r="N184" s="282"/>
      <c r="O184" s="282"/>
      <c r="P184" s="282"/>
      <c r="Q184" s="282"/>
      <c r="R184" s="282"/>
      <c r="S184" s="282"/>
      <c r="T184" s="282"/>
      <c r="U184" s="282"/>
      <c r="V184" s="266"/>
      <c r="W184" s="254"/>
      <c r="X184" s="255"/>
    </row>
    <row r="185" spans="1:24" ht="14.25" customHeight="1">
      <c r="A185" s="284"/>
      <c r="B185" s="282"/>
      <c r="C185" s="282"/>
      <c r="D185" s="282"/>
      <c r="E185" s="282"/>
      <c r="F185" s="282"/>
      <c r="G185" s="282"/>
      <c r="H185" s="282"/>
      <c r="I185" s="282"/>
      <c r="J185" s="282"/>
      <c r="K185" s="282"/>
      <c r="L185" s="282"/>
      <c r="M185" s="282"/>
      <c r="N185" s="282"/>
      <c r="O185" s="282"/>
      <c r="P185" s="282"/>
      <c r="Q185" s="282"/>
      <c r="R185" s="282"/>
      <c r="S185" s="282"/>
      <c r="T185" s="282"/>
      <c r="U185" s="282"/>
      <c r="V185" s="266"/>
      <c r="W185" s="254"/>
      <c r="X185" s="255"/>
    </row>
    <row r="186" spans="1:24" ht="14.25" customHeight="1">
      <c r="A186" s="284"/>
      <c r="B186" s="282"/>
      <c r="C186" s="282"/>
      <c r="D186" s="282"/>
      <c r="E186" s="282"/>
      <c r="F186" s="282"/>
      <c r="G186" s="282"/>
      <c r="H186" s="282"/>
      <c r="I186" s="282"/>
      <c r="J186" s="282"/>
      <c r="K186" s="282"/>
      <c r="L186" s="282"/>
      <c r="M186" s="282"/>
      <c r="N186" s="282"/>
      <c r="O186" s="282"/>
      <c r="P186" s="282"/>
      <c r="Q186" s="282"/>
      <c r="R186" s="282"/>
      <c r="S186" s="282"/>
      <c r="T186" s="282"/>
      <c r="U186" s="282"/>
      <c r="V186" s="266"/>
      <c r="W186" s="254"/>
      <c r="X186" s="255"/>
    </row>
    <row r="187" spans="1:24" ht="14.25" customHeight="1">
      <c r="A187" s="284"/>
      <c r="B187" s="282"/>
      <c r="C187" s="282"/>
      <c r="D187" s="282"/>
      <c r="E187" s="282"/>
      <c r="F187" s="282"/>
      <c r="G187" s="282"/>
      <c r="H187" s="282"/>
      <c r="I187" s="282"/>
      <c r="J187" s="282"/>
      <c r="K187" s="282"/>
      <c r="L187" s="282"/>
      <c r="M187" s="282"/>
      <c r="N187" s="282"/>
      <c r="O187" s="282"/>
      <c r="P187" s="282"/>
      <c r="Q187" s="282"/>
      <c r="R187" s="282"/>
      <c r="S187" s="282"/>
      <c r="T187" s="282"/>
      <c r="U187" s="282"/>
      <c r="V187" s="266"/>
      <c r="W187" s="254"/>
      <c r="X187" s="255"/>
    </row>
    <row r="188" spans="1:24" ht="14.25" customHeight="1">
      <c r="A188" s="284"/>
      <c r="B188" s="282"/>
      <c r="C188" s="282"/>
      <c r="D188" s="282"/>
      <c r="E188" s="282"/>
      <c r="F188" s="282"/>
      <c r="G188" s="282"/>
      <c r="H188" s="282"/>
      <c r="I188" s="282"/>
      <c r="J188" s="282"/>
      <c r="K188" s="282"/>
      <c r="L188" s="282"/>
      <c r="M188" s="282"/>
      <c r="N188" s="282"/>
      <c r="O188" s="282"/>
      <c r="P188" s="282"/>
      <c r="Q188" s="282"/>
      <c r="R188" s="282"/>
      <c r="S188" s="282"/>
      <c r="T188" s="282"/>
      <c r="U188" s="282"/>
      <c r="V188" s="266"/>
      <c r="W188" s="254"/>
      <c r="X188" s="255"/>
    </row>
    <row r="189" spans="1:24" ht="14.25" customHeight="1">
      <c r="A189" s="284"/>
      <c r="B189" s="282"/>
      <c r="C189" s="282"/>
      <c r="D189" s="282"/>
      <c r="E189" s="282"/>
      <c r="F189" s="282"/>
      <c r="G189" s="282"/>
      <c r="H189" s="282"/>
      <c r="I189" s="282"/>
      <c r="J189" s="282"/>
      <c r="K189" s="282"/>
      <c r="L189" s="282"/>
      <c r="M189" s="282"/>
      <c r="N189" s="282"/>
      <c r="O189" s="282"/>
      <c r="P189" s="282"/>
      <c r="Q189" s="282"/>
      <c r="R189" s="282"/>
      <c r="S189" s="282"/>
      <c r="T189" s="282"/>
      <c r="U189" s="282"/>
      <c r="V189" s="266"/>
      <c r="W189" s="254"/>
      <c r="X189" s="255"/>
    </row>
    <row r="190" spans="1:24" ht="14.25" customHeight="1">
      <c r="A190" s="284"/>
      <c r="B190" s="282"/>
      <c r="C190" s="282"/>
      <c r="D190" s="282"/>
      <c r="E190" s="282"/>
      <c r="F190" s="282"/>
      <c r="G190" s="282"/>
      <c r="H190" s="282"/>
      <c r="I190" s="282"/>
      <c r="J190" s="282"/>
      <c r="K190" s="282"/>
      <c r="L190" s="282"/>
      <c r="M190" s="282"/>
      <c r="N190" s="282"/>
      <c r="O190" s="282"/>
      <c r="P190" s="282"/>
      <c r="Q190" s="282"/>
      <c r="R190" s="282"/>
      <c r="S190" s="282"/>
      <c r="T190" s="282"/>
      <c r="U190" s="282"/>
      <c r="V190" s="266"/>
      <c r="W190" s="254"/>
      <c r="X190" s="255"/>
    </row>
    <row r="191" spans="1:24" ht="14.25" customHeight="1">
      <c r="A191" s="284"/>
      <c r="B191" s="282"/>
      <c r="C191" s="282"/>
      <c r="D191" s="282"/>
      <c r="E191" s="282"/>
      <c r="F191" s="282"/>
      <c r="G191" s="282"/>
      <c r="H191" s="282"/>
      <c r="I191" s="282"/>
      <c r="J191" s="282"/>
      <c r="K191" s="282"/>
      <c r="L191" s="282"/>
      <c r="M191" s="282"/>
      <c r="N191" s="282"/>
      <c r="O191" s="282"/>
      <c r="P191" s="282"/>
      <c r="Q191" s="282"/>
      <c r="R191" s="282"/>
      <c r="S191" s="282"/>
      <c r="T191" s="282"/>
      <c r="U191" s="282"/>
      <c r="V191" s="266"/>
      <c r="W191" s="254"/>
      <c r="X191" s="255"/>
    </row>
    <row r="192" spans="1:24" ht="14.25" customHeight="1">
      <c r="A192" s="284"/>
      <c r="B192" s="282"/>
      <c r="C192" s="282"/>
      <c r="D192" s="282"/>
      <c r="E192" s="282"/>
      <c r="F192" s="282"/>
      <c r="G192" s="282"/>
      <c r="H192" s="282"/>
      <c r="I192" s="282"/>
      <c r="J192" s="282"/>
      <c r="K192" s="282"/>
      <c r="L192" s="282"/>
      <c r="M192" s="282"/>
      <c r="N192" s="282"/>
      <c r="O192" s="282"/>
      <c r="P192" s="282"/>
      <c r="Q192" s="282"/>
      <c r="R192" s="282"/>
      <c r="S192" s="282"/>
      <c r="T192" s="282"/>
      <c r="U192" s="282"/>
      <c r="V192" s="266"/>
      <c r="W192" s="254"/>
      <c r="X192" s="255"/>
    </row>
    <row r="193" spans="1:24" ht="14.25" customHeight="1">
      <c r="A193" s="284"/>
      <c r="B193" s="282"/>
      <c r="C193" s="282"/>
      <c r="D193" s="282"/>
      <c r="E193" s="282"/>
      <c r="F193" s="282"/>
      <c r="G193" s="282"/>
      <c r="H193" s="282"/>
      <c r="I193" s="282"/>
      <c r="J193" s="282"/>
      <c r="K193" s="282"/>
      <c r="L193" s="282"/>
      <c r="M193" s="282"/>
      <c r="N193" s="282"/>
      <c r="O193" s="282"/>
      <c r="P193" s="282"/>
      <c r="Q193" s="282"/>
      <c r="R193" s="282"/>
      <c r="S193" s="282"/>
      <c r="T193" s="282"/>
      <c r="U193" s="282"/>
      <c r="V193" s="266"/>
      <c r="W193" s="254"/>
      <c r="X193" s="255"/>
    </row>
    <row r="194" spans="1:24" ht="14.25" customHeight="1">
      <c r="A194" s="284"/>
      <c r="B194" s="282"/>
      <c r="C194" s="282"/>
      <c r="D194" s="282"/>
      <c r="E194" s="282"/>
      <c r="F194" s="282"/>
      <c r="G194" s="282"/>
      <c r="H194" s="282"/>
      <c r="I194" s="282"/>
      <c r="J194" s="282"/>
      <c r="K194" s="282"/>
      <c r="L194" s="282"/>
      <c r="M194" s="282"/>
      <c r="N194" s="282"/>
      <c r="O194" s="282"/>
      <c r="P194" s="282"/>
      <c r="Q194" s="282"/>
      <c r="R194" s="282"/>
      <c r="S194" s="282"/>
      <c r="T194" s="282"/>
      <c r="U194" s="282"/>
      <c r="V194" s="266"/>
      <c r="W194" s="254"/>
      <c r="X194" s="255"/>
    </row>
    <row r="195" spans="1:24" ht="14.25" customHeight="1">
      <c r="A195" s="284"/>
      <c r="B195" s="282"/>
      <c r="C195" s="282"/>
      <c r="D195" s="282"/>
      <c r="E195" s="282"/>
      <c r="F195" s="282"/>
      <c r="G195" s="282"/>
      <c r="H195" s="282"/>
      <c r="I195" s="282"/>
      <c r="J195" s="282"/>
      <c r="K195" s="282"/>
      <c r="L195" s="282"/>
      <c r="M195" s="282"/>
      <c r="N195" s="282"/>
      <c r="O195" s="282"/>
      <c r="P195" s="282"/>
      <c r="Q195" s="282"/>
      <c r="R195" s="282"/>
      <c r="S195" s="282"/>
      <c r="T195" s="282"/>
      <c r="U195" s="282"/>
      <c r="V195" s="266"/>
      <c r="W195" s="254"/>
      <c r="X195" s="255"/>
    </row>
    <row r="196" spans="1:24" ht="14.25" customHeight="1">
      <c r="A196" s="284"/>
      <c r="B196" s="282"/>
      <c r="C196" s="282"/>
      <c r="D196" s="282"/>
      <c r="E196" s="282"/>
      <c r="F196" s="282"/>
      <c r="G196" s="282"/>
      <c r="H196" s="282"/>
      <c r="I196" s="282"/>
      <c r="J196" s="282"/>
      <c r="K196" s="282"/>
      <c r="L196" s="282"/>
      <c r="M196" s="282"/>
      <c r="N196" s="282"/>
      <c r="O196" s="282"/>
      <c r="P196" s="282"/>
      <c r="Q196" s="282"/>
      <c r="R196" s="282"/>
      <c r="S196" s="282"/>
      <c r="T196" s="282"/>
      <c r="U196" s="282"/>
      <c r="V196" s="266"/>
      <c r="W196" s="254"/>
      <c r="X196" s="255"/>
    </row>
    <row r="197" spans="1:24" ht="14.25" customHeight="1">
      <c r="A197" s="284"/>
      <c r="B197" s="282"/>
      <c r="C197" s="282"/>
      <c r="D197" s="282"/>
      <c r="E197" s="282"/>
      <c r="F197" s="282"/>
      <c r="G197" s="282"/>
      <c r="H197" s="282"/>
      <c r="I197" s="282"/>
      <c r="J197" s="282"/>
      <c r="K197" s="282"/>
      <c r="L197" s="282"/>
      <c r="M197" s="282"/>
      <c r="N197" s="282"/>
      <c r="O197" s="282"/>
      <c r="P197" s="282"/>
      <c r="Q197" s="282"/>
      <c r="R197" s="282"/>
      <c r="S197" s="282"/>
      <c r="T197" s="282"/>
      <c r="U197" s="282"/>
      <c r="V197" s="266"/>
      <c r="W197" s="254"/>
      <c r="X197" s="255"/>
    </row>
    <row r="198" spans="1:24" ht="14.25" customHeight="1">
      <c r="A198" s="284"/>
      <c r="B198" s="282"/>
      <c r="C198" s="282"/>
      <c r="D198" s="282"/>
      <c r="E198" s="282"/>
      <c r="F198" s="282"/>
      <c r="G198" s="282"/>
      <c r="H198" s="282"/>
      <c r="I198" s="282"/>
      <c r="J198" s="282"/>
      <c r="K198" s="282"/>
      <c r="L198" s="282"/>
      <c r="M198" s="282"/>
      <c r="N198" s="282"/>
      <c r="O198" s="282"/>
      <c r="P198" s="282"/>
      <c r="Q198" s="282"/>
      <c r="R198" s="282"/>
      <c r="S198" s="282"/>
      <c r="T198" s="282"/>
      <c r="U198" s="282"/>
      <c r="V198" s="266"/>
      <c r="W198" s="254"/>
      <c r="X198" s="255"/>
    </row>
    <row r="199" spans="1:24" ht="14.25" customHeight="1">
      <c r="A199" s="284"/>
      <c r="B199" s="282"/>
      <c r="C199" s="282"/>
      <c r="D199" s="282"/>
      <c r="E199" s="282"/>
      <c r="F199" s="282"/>
      <c r="G199" s="282"/>
      <c r="H199" s="282"/>
      <c r="I199" s="282"/>
      <c r="J199" s="282"/>
      <c r="K199" s="282"/>
      <c r="L199" s="282"/>
      <c r="M199" s="282"/>
      <c r="N199" s="282"/>
      <c r="O199" s="282"/>
      <c r="P199" s="282"/>
      <c r="Q199" s="282"/>
      <c r="R199" s="282"/>
      <c r="S199" s="282"/>
      <c r="T199" s="282"/>
      <c r="U199" s="282"/>
      <c r="V199" s="266"/>
      <c r="W199" s="254"/>
      <c r="X199" s="255"/>
    </row>
    <row r="200" spans="1:24" ht="14.25" customHeight="1">
      <c r="A200" s="284"/>
      <c r="B200" s="282"/>
      <c r="C200" s="282"/>
      <c r="D200" s="282"/>
      <c r="E200" s="282"/>
      <c r="F200" s="282"/>
      <c r="G200" s="282"/>
      <c r="H200" s="282"/>
      <c r="I200" s="282"/>
      <c r="J200" s="282"/>
      <c r="K200" s="282"/>
      <c r="L200" s="282"/>
      <c r="M200" s="282"/>
      <c r="N200" s="282"/>
      <c r="O200" s="282"/>
      <c r="P200" s="282"/>
      <c r="Q200" s="282"/>
      <c r="R200" s="282"/>
      <c r="S200" s="282"/>
      <c r="T200" s="282"/>
      <c r="U200" s="282"/>
      <c r="V200" s="266"/>
      <c r="W200" s="254"/>
      <c r="X200" s="255"/>
    </row>
    <row r="201" spans="1:24" ht="14.25" customHeight="1">
      <c r="A201" s="284"/>
      <c r="B201" s="282"/>
      <c r="C201" s="282"/>
      <c r="D201" s="282"/>
      <c r="E201" s="282"/>
      <c r="F201" s="282"/>
      <c r="G201" s="282"/>
      <c r="H201" s="282"/>
      <c r="I201" s="282"/>
      <c r="J201" s="282"/>
      <c r="K201" s="282"/>
      <c r="L201" s="282"/>
      <c r="M201" s="282"/>
      <c r="N201" s="282"/>
      <c r="O201" s="282"/>
      <c r="P201" s="282"/>
      <c r="Q201" s="282"/>
      <c r="R201" s="282"/>
      <c r="S201" s="282"/>
      <c r="T201" s="282"/>
      <c r="U201" s="282"/>
      <c r="V201" s="266"/>
      <c r="W201" s="254"/>
      <c r="X201" s="255"/>
    </row>
    <row r="202" spans="1:24" ht="14.25" customHeight="1">
      <c r="A202" s="284"/>
      <c r="B202" s="282"/>
      <c r="C202" s="282"/>
      <c r="D202" s="282"/>
      <c r="E202" s="282"/>
      <c r="F202" s="282"/>
      <c r="G202" s="282"/>
      <c r="H202" s="282"/>
      <c r="I202" s="282"/>
      <c r="J202" s="282"/>
      <c r="K202" s="282"/>
      <c r="L202" s="282"/>
      <c r="M202" s="282"/>
      <c r="N202" s="282"/>
      <c r="O202" s="282"/>
      <c r="P202" s="282"/>
      <c r="Q202" s="282"/>
      <c r="R202" s="282"/>
      <c r="S202" s="282"/>
      <c r="T202" s="282"/>
      <c r="U202" s="282"/>
      <c r="V202" s="266"/>
      <c r="W202" s="254"/>
      <c r="X202" s="255"/>
    </row>
    <row r="203" spans="1:24" ht="14.25" customHeight="1">
      <c r="A203" s="284"/>
      <c r="B203" s="282"/>
      <c r="C203" s="282"/>
      <c r="D203" s="282"/>
      <c r="E203" s="282"/>
      <c r="F203" s="282"/>
      <c r="G203" s="282"/>
      <c r="H203" s="282"/>
      <c r="I203" s="282"/>
      <c r="J203" s="282"/>
      <c r="K203" s="282"/>
      <c r="L203" s="282"/>
      <c r="M203" s="282"/>
      <c r="N203" s="282"/>
      <c r="O203" s="282"/>
      <c r="P203" s="282"/>
      <c r="Q203" s="282"/>
      <c r="R203" s="282"/>
      <c r="S203" s="282"/>
      <c r="T203" s="282"/>
      <c r="U203" s="282"/>
      <c r="V203" s="266"/>
      <c r="W203" s="254"/>
      <c r="X203" s="255"/>
    </row>
    <row r="204" spans="1:24" ht="14.25" customHeight="1">
      <c r="A204" s="284"/>
      <c r="B204" s="282"/>
      <c r="C204" s="282"/>
      <c r="D204" s="282"/>
      <c r="E204" s="282"/>
      <c r="F204" s="282"/>
      <c r="G204" s="282"/>
      <c r="H204" s="282"/>
      <c r="I204" s="282"/>
      <c r="J204" s="282"/>
      <c r="K204" s="282"/>
      <c r="L204" s="282"/>
      <c r="M204" s="282"/>
      <c r="N204" s="282"/>
      <c r="O204" s="282"/>
      <c r="P204" s="282"/>
      <c r="Q204" s="282"/>
      <c r="R204" s="282"/>
      <c r="S204" s="282"/>
      <c r="T204" s="282"/>
      <c r="U204" s="282"/>
      <c r="V204" s="266"/>
      <c r="W204" s="254"/>
      <c r="X204" s="255"/>
    </row>
    <row r="205" spans="1:24" ht="14.25" customHeight="1">
      <c r="A205" s="284"/>
      <c r="B205" s="282"/>
      <c r="C205" s="282"/>
      <c r="D205" s="282"/>
      <c r="E205" s="282"/>
      <c r="F205" s="282"/>
      <c r="G205" s="282"/>
      <c r="H205" s="282"/>
      <c r="I205" s="282"/>
      <c r="J205" s="282"/>
      <c r="K205" s="282"/>
      <c r="L205" s="282"/>
      <c r="M205" s="282"/>
      <c r="N205" s="282"/>
      <c r="O205" s="282"/>
      <c r="P205" s="282"/>
      <c r="Q205" s="282"/>
      <c r="R205" s="282"/>
      <c r="S205" s="282"/>
      <c r="T205" s="282"/>
      <c r="U205" s="282"/>
      <c r="V205" s="266"/>
      <c r="W205" s="254"/>
      <c r="X205" s="255"/>
    </row>
    <row r="206" spans="1:24" ht="14.25" customHeight="1">
      <c r="A206" s="284"/>
      <c r="B206" s="282"/>
      <c r="C206" s="282"/>
      <c r="D206" s="282"/>
      <c r="E206" s="282"/>
      <c r="F206" s="282"/>
      <c r="G206" s="282"/>
      <c r="H206" s="282"/>
      <c r="I206" s="282"/>
      <c r="J206" s="282"/>
      <c r="K206" s="282"/>
      <c r="L206" s="282"/>
      <c r="M206" s="282"/>
      <c r="N206" s="282"/>
      <c r="O206" s="282"/>
      <c r="P206" s="282"/>
      <c r="Q206" s="282"/>
      <c r="R206" s="282"/>
      <c r="S206" s="282"/>
      <c r="T206" s="282"/>
      <c r="U206" s="282"/>
      <c r="V206" s="266"/>
      <c r="W206" s="254"/>
      <c r="X206" s="255"/>
    </row>
    <row r="207" spans="1:24" ht="14.25" customHeight="1">
      <c r="A207" s="284"/>
      <c r="B207" s="282"/>
      <c r="C207" s="282"/>
      <c r="D207" s="282"/>
      <c r="E207" s="282"/>
      <c r="F207" s="282"/>
      <c r="G207" s="282"/>
      <c r="H207" s="282"/>
      <c r="I207" s="282"/>
      <c r="J207" s="282"/>
      <c r="K207" s="282"/>
      <c r="L207" s="282"/>
      <c r="M207" s="282"/>
      <c r="N207" s="282"/>
      <c r="O207" s="282"/>
      <c r="P207" s="282"/>
      <c r="Q207" s="282"/>
      <c r="R207" s="282"/>
      <c r="S207" s="282"/>
      <c r="T207" s="282"/>
      <c r="U207" s="282"/>
      <c r="V207" s="266"/>
      <c r="W207" s="254"/>
      <c r="X207" s="255"/>
    </row>
    <row r="208" spans="1:24" ht="14.25" customHeight="1">
      <c r="A208" s="284"/>
      <c r="B208" s="282"/>
      <c r="C208" s="282"/>
      <c r="D208" s="282"/>
      <c r="E208" s="282"/>
      <c r="F208" s="282"/>
      <c r="G208" s="282"/>
      <c r="H208" s="282"/>
      <c r="I208" s="282"/>
      <c r="J208" s="282"/>
      <c r="K208" s="282"/>
      <c r="L208" s="282"/>
      <c r="M208" s="282"/>
      <c r="N208" s="282"/>
      <c r="O208" s="282"/>
      <c r="P208" s="282"/>
      <c r="Q208" s="282"/>
      <c r="R208" s="282"/>
      <c r="S208" s="282"/>
      <c r="T208" s="282"/>
      <c r="U208" s="282"/>
      <c r="V208" s="266"/>
      <c r="W208" s="254"/>
      <c r="X208" s="255"/>
    </row>
    <row r="209" spans="1:24" ht="14.25" customHeight="1">
      <c r="A209" s="284"/>
      <c r="B209" s="282"/>
      <c r="C209" s="282"/>
      <c r="D209" s="282"/>
      <c r="E209" s="282"/>
      <c r="F209" s="282"/>
      <c r="G209" s="282"/>
      <c r="H209" s="282"/>
      <c r="I209" s="282"/>
      <c r="J209" s="282"/>
      <c r="K209" s="282"/>
      <c r="L209" s="282"/>
      <c r="M209" s="282"/>
      <c r="N209" s="282"/>
      <c r="O209" s="282"/>
      <c r="P209" s="282"/>
      <c r="Q209" s="282"/>
      <c r="R209" s="282"/>
      <c r="S209" s="282"/>
      <c r="T209" s="282"/>
      <c r="U209" s="282"/>
      <c r="V209" s="266"/>
      <c r="W209" s="254"/>
      <c r="X209" s="255"/>
    </row>
    <row r="210" spans="1:24" ht="14.25" customHeight="1">
      <c r="A210" s="284"/>
      <c r="B210" s="282"/>
      <c r="C210" s="282"/>
      <c r="D210" s="282"/>
      <c r="E210" s="282"/>
      <c r="F210" s="282"/>
      <c r="G210" s="282"/>
      <c r="H210" s="282"/>
      <c r="I210" s="282"/>
      <c r="J210" s="282"/>
      <c r="K210" s="282"/>
      <c r="L210" s="282"/>
      <c r="M210" s="282"/>
      <c r="N210" s="282"/>
      <c r="O210" s="282"/>
      <c r="P210" s="282"/>
      <c r="Q210" s="282"/>
      <c r="R210" s="282"/>
      <c r="S210" s="282"/>
      <c r="T210" s="282"/>
      <c r="U210" s="282"/>
      <c r="V210" s="266"/>
      <c r="W210" s="254"/>
      <c r="X210" s="255"/>
    </row>
    <row r="211" spans="1:24" ht="14.25" customHeight="1">
      <c r="A211" s="284"/>
      <c r="B211" s="282"/>
      <c r="C211" s="282"/>
      <c r="D211" s="282"/>
      <c r="E211" s="282"/>
      <c r="F211" s="282"/>
      <c r="G211" s="282"/>
      <c r="H211" s="282"/>
      <c r="I211" s="282"/>
      <c r="J211" s="282"/>
      <c r="K211" s="282"/>
      <c r="L211" s="282"/>
      <c r="M211" s="282"/>
      <c r="N211" s="282"/>
      <c r="O211" s="282"/>
      <c r="P211" s="282"/>
      <c r="Q211" s="282"/>
      <c r="R211" s="282"/>
      <c r="S211" s="282"/>
      <c r="T211" s="282"/>
      <c r="U211" s="282"/>
      <c r="V211" s="266"/>
      <c r="W211" s="254"/>
      <c r="X211" s="255"/>
    </row>
    <row r="212" spans="1:24" ht="14.25" customHeight="1">
      <c r="A212" s="284"/>
      <c r="B212" s="282"/>
      <c r="C212" s="282"/>
      <c r="D212" s="282"/>
      <c r="E212" s="282"/>
      <c r="F212" s="282"/>
      <c r="G212" s="282"/>
      <c r="H212" s="282"/>
      <c r="I212" s="282"/>
      <c r="J212" s="282"/>
      <c r="K212" s="282"/>
      <c r="L212" s="282"/>
      <c r="M212" s="282"/>
      <c r="N212" s="282"/>
      <c r="O212" s="282"/>
      <c r="P212" s="282"/>
      <c r="Q212" s="282"/>
      <c r="R212" s="282"/>
      <c r="S212" s="282"/>
      <c r="T212" s="282"/>
      <c r="U212" s="282"/>
      <c r="V212" s="266"/>
      <c r="W212" s="254"/>
      <c r="X212" s="255"/>
    </row>
    <row r="213" spans="1:24" ht="14.25" customHeight="1">
      <c r="A213" s="284"/>
      <c r="B213" s="282"/>
      <c r="C213" s="282"/>
      <c r="D213" s="282"/>
      <c r="E213" s="282"/>
      <c r="F213" s="282"/>
      <c r="G213" s="282"/>
      <c r="H213" s="282"/>
      <c r="I213" s="282"/>
      <c r="J213" s="282"/>
      <c r="K213" s="282"/>
      <c r="L213" s="282"/>
      <c r="M213" s="282"/>
      <c r="N213" s="282"/>
      <c r="O213" s="282"/>
      <c r="P213" s="282"/>
      <c r="Q213" s="282"/>
      <c r="R213" s="282"/>
      <c r="S213" s="282"/>
      <c r="T213" s="282"/>
      <c r="U213" s="282"/>
      <c r="V213" s="266"/>
      <c r="W213" s="254"/>
      <c r="X213" s="255"/>
    </row>
    <row r="214" spans="1:24" ht="14.25" customHeight="1">
      <c r="A214" s="284"/>
      <c r="B214" s="282"/>
      <c r="C214" s="282"/>
      <c r="D214" s="282"/>
      <c r="E214" s="282"/>
      <c r="F214" s="282"/>
      <c r="G214" s="282"/>
      <c r="H214" s="282"/>
      <c r="I214" s="282"/>
      <c r="J214" s="282"/>
      <c r="K214" s="282"/>
      <c r="L214" s="282"/>
      <c r="M214" s="282"/>
      <c r="N214" s="282"/>
      <c r="O214" s="282"/>
      <c r="P214" s="282"/>
      <c r="Q214" s="282"/>
      <c r="R214" s="282"/>
      <c r="S214" s="282"/>
      <c r="T214" s="282"/>
      <c r="U214" s="282"/>
      <c r="V214" s="266"/>
      <c r="W214" s="254"/>
      <c r="X214" s="255"/>
    </row>
    <row r="215" spans="1:24" ht="14.25" customHeight="1">
      <c r="A215" s="284"/>
      <c r="B215" s="282"/>
      <c r="C215" s="282"/>
      <c r="D215" s="282"/>
      <c r="E215" s="282"/>
      <c r="F215" s="282"/>
      <c r="G215" s="282"/>
      <c r="H215" s="282"/>
      <c r="I215" s="282"/>
      <c r="J215" s="282"/>
      <c r="K215" s="282"/>
      <c r="L215" s="282"/>
      <c r="M215" s="282"/>
      <c r="N215" s="282"/>
      <c r="O215" s="282"/>
      <c r="P215" s="282"/>
      <c r="Q215" s="282"/>
      <c r="R215" s="282"/>
      <c r="S215" s="282"/>
      <c r="T215" s="282"/>
      <c r="U215" s="282"/>
      <c r="V215" s="266"/>
      <c r="W215" s="254"/>
      <c r="X215" s="255"/>
    </row>
    <row r="216" spans="1:24" ht="14.25" customHeight="1">
      <c r="A216" s="284"/>
      <c r="B216" s="282"/>
      <c r="C216" s="282"/>
      <c r="D216" s="282"/>
      <c r="E216" s="282"/>
      <c r="F216" s="282"/>
      <c r="G216" s="282"/>
      <c r="H216" s="282"/>
      <c r="I216" s="282"/>
      <c r="J216" s="282"/>
      <c r="K216" s="282"/>
      <c r="L216" s="282"/>
      <c r="M216" s="282"/>
      <c r="N216" s="282"/>
      <c r="O216" s="282"/>
      <c r="P216" s="282"/>
      <c r="Q216" s="282"/>
      <c r="R216" s="282"/>
      <c r="S216" s="282"/>
      <c r="T216" s="282"/>
      <c r="U216" s="282"/>
      <c r="V216" s="266"/>
      <c r="W216" s="254"/>
      <c r="X216" s="255"/>
    </row>
    <row r="217" spans="1:24" ht="14.25" customHeight="1">
      <c r="A217" s="284"/>
      <c r="B217" s="282"/>
      <c r="C217" s="282"/>
      <c r="D217" s="282"/>
      <c r="E217" s="282"/>
      <c r="F217" s="282"/>
      <c r="G217" s="282"/>
      <c r="H217" s="282"/>
      <c r="I217" s="282"/>
      <c r="J217" s="282"/>
      <c r="K217" s="282"/>
      <c r="L217" s="282"/>
      <c r="M217" s="282"/>
      <c r="N217" s="282"/>
      <c r="O217" s="282"/>
      <c r="P217" s="282"/>
      <c r="Q217" s="282"/>
      <c r="R217" s="282"/>
      <c r="S217" s="282"/>
      <c r="T217" s="282"/>
      <c r="U217" s="282"/>
      <c r="V217" s="266"/>
      <c r="W217" s="254"/>
      <c r="X217" s="255"/>
    </row>
    <row r="218" spans="1:24" ht="14.25" customHeight="1">
      <c r="A218" s="284"/>
      <c r="B218" s="282"/>
      <c r="C218" s="282"/>
      <c r="D218" s="282"/>
      <c r="E218" s="282"/>
      <c r="F218" s="282"/>
      <c r="G218" s="282"/>
      <c r="H218" s="282"/>
      <c r="I218" s="282"/>
      <c r="J218" s="282"/>
      <c r="K218" s="282"/>
      <c r="L218" s="282"/>
      <c r="M218" s="282"/>
      <c r="N218" s="282"/>
      <c r="O218" s="282"/>
      <c r="P218" s="282"/>
      <c r="Q218" s="282"/>
      <c r="R218" s="282"/>
      <c r="S218" s="282"/>
      <c r="T218" s="282"/>
      <c r="U218" s="282"/>
      <c r="V218" s="266"/>
      <c r="W218" s="254"/>
      <c r="X218" s="255"/>
    </row>
    <row r="219" spans="1:24" ht="14.25" customHeight="1">
      <c r="A219" s="284"/>
      <c r="B219" s="282"/>
      <c r="C219" s="282"/>
      <c r="D219" s="282"/>
      <c r="E219" s="282"/>
      <c r="F219" s="282"/>
      <c r="G219" s="282"/>
      <c r="H219" s="282"/>
      <c r="I219" s="282"/>
      <c r="J219" s="282"/>
      <c r="K219" s="282"/>
      <c r="L219" s="282"/>
      <c r="M219" s="282"/>
      <c r="N219" s="282"/>
      <c r="O219" s="282"/>
      <c r="P219" s="282"/>
      <c r="Q219" s="282"/>
      <c r="R219" s="282"/>
      <c r="S219" s="282"/>
      <c r="T219" s="282"/>
      <c r="U219" s="282"/>
      <c r="V219" s="266"/>
      <c r="W219" s="254"/>
      <c r="X219" s="255"/>
    </row>
    <row r="220" spans="1:24" ht="14.25" customHeight="1">
      <c r="A220" s="284"/>
      <c r="B220" s="282"/>
      <c r="C220" s="282"/>
      <c r="D220" s="282"/>
      <c r="E220" s="282"/>
      <c r="F220" s="282"/>
      <c r="G220" s="282"/>
      <c r="H220" s="282"/>
      <c r="I220" s="282"/>
      <c r="J220" s="282"/>
      <c r="K220" s="282"/>
      <c r="L220" s="282"/>
      <c r="M220" s="282"/>
      <c r="N220" s="282"/>
      <c r="O220" s="282"/>
      <c r="P220" s="282"/>
      <c r="Q220" s="282"/>
      <c r="R220" s="282"/>
      <c r="S220" s="282"/>
      <c r="T220" s="282"/>
      <c r="U220" s="282"/>
      <c r="V220" s="266"/>
      <c r="W220" s="254"/>
      <c r="X220" s="255"/>
    </row>
    <row r="221" spans="1:24" ht="14.25" customHeight="1">
      <c r="A221" s="284"/>
      <c r="B221" s="282"/>
      <c r="C221" s="282"/>
      <c r="D221" s="282"/>
      <c r="E221" s="282"/>
      <c r="F221" s="282"/>
      <c r="G221" s="282"/>
      <c r="H221" s="282"/>
      <c r="I221" s="282"/>
      <c r="J221" s="282"/>
      <c r="K221" s="282"/>
      <c r="L221" s="282"/>
      <c r="M221" s="282"/>
      <c r="N221" s="282"/>
      <c r="O221" s="282"/>
      <c r="P221" s="282"/>
      <c r="Q221" s="282"/>
      <c r="R221" s="282"/>
      <c r="S221" s="282"/>
      <c r="T221" s="282"/>
      <c r="U221" s="282"/>
      <c r="V221" s="266"/>
      <c r="W221" s="254"/>
      <c r="X221" s="255"/>
    </row>
    <row r="222" spans="1:24" ht="14.25" customHeight="1">
      <c r="A222" s="284"/>
      <c r="B222" s="282"/>
      <c r="C222" s="282"/>
      <c r="D222" s="282"/>
      <c r="E222" s="282"/>
      <c r="F222" s="282"/>
      <c r="G222" s="282"/>
      <c r="H222" s="282"/>
      <c r="I222" s="282"/>
      <c r="J222" s="282"/>
      <c r="K222" s="282"/>
      <c r="L222" s="282"/>
      <c r="M222" s="282"/>
      <c r="N222" s="282"/>
      <c r="O222" s="282"/>
      <c r="P222" s="282"/>
      <c r="Q222" s="282"/>
      <c r="R222" s="282"/>
      <c r="S222" s="282"/>
      <c r="T222" s="282"/>
      <c r="U222" s="282"/>
      <c r="V222" s="266"/>
      <c r="W222" s="254"/>
      <c r="X222" s="255"/>
    </row>
    <row r="223" spans="1:24" ht="14.25" customHeight="1">
      <c r="A223" s="284"/>
      <c r="B223" s="282"/>
      <c r="C223" s="282"/>
      <c r="D223" s="282"/>
      <c r="E223" s="282"/>
      <c r="F223" s="282"/>
      <c r="G223" s="282"/>
      <c r="H223" s="282"/>
      <c r="I223" s="282"/>
      <c r="J223" s="282"/>
      <c r="K223" s="282"/>
      <c r="L223" s="282"/>
      <c r="M223" s="282"/>
      <c r="N223" s="282"/>
      <c r="O223" s="282"/>
      <c r="P223" s="282"/>
      <c r="Q223" s="282"/>
      <c r="R223" s="282"/>
      <c r="S223" s="282"/>
      <c r="T223" s="282"/>
      <c r="U223" s="282"/>
      <c r="V223" s="266"/>
      <c r="W223" s="254"/>
      <c r="X223" s="255"/>
    </row>
    <row r="224" spans="1:24" ht="14.25" customHeight="1">
      <c r="A224" s="284"/>
      <c r="B224" s="282"/>
      <c r="C224" s="282"/>
      <c r="D224" s="282"/>
      <c r="E224" s="282"/>
      <c r="F224" s="282"/>
      <c r="G224" s="282"/>
      <c r="H224" s="282"/>
      <c r="I224" s="282"/>
      <c r="J224" s="282"/>
      <c r="K224" s="282"/>
      <c r="L224" s="282"/>
      <c r="M224" s="282"/>
      <c r="N224" s="282"/>
      <c r="O224" s="282"/>
      <c r="P224" s="282"/>
      <c r="Q224" s="282"/>
      <c r="R224" s="282"/>
      <c r="S224" s="282"/>
      <c r="T224" s="282"/>
      <c r="U224" s="282"/>
      <c r="V224" s="266"/>
      <c r="W224" s="254"/>
      <c r="X224" s="255"/>
    </row>
    <row r="225" spans="1:24" ht="14.25" customHeight="1">
      <c r="A225" s="284"/>
      <c r="B225" s="282"/>
      <c r="C225" s="282"/>
      <c r="D225" s="282"/>
      <c r="E225" s="282"/>
      <c r="F225" s="282"/>
      <c r="G225" s="282"/>
      <c r="H225" s="282"/>
      <c r="I225" s="282"/>
      <c r="J225" s="282"/>
      <c r="K225" s="282"/>
      <c r="L225" s="282"/>
      <c r="M225" s="282"/>
      <c r="N225" s="282"/>
      <c r="O225" s="282"/>
      <c r="P225" s="282"/>
      <c r="Q225" s="282"/>
      <c r="R225" s="282"/>
      <c r="S225" s="282"/>
      <c r="T225" s="282"/>
      <c r="U225" s="282"/>
      <c r="V225" s="266"/>
      <c r="W225" s="254"/>
      <c r="X225" s="255"/>
    </row>
    <row r="226" spans="1:24" ht="14.25" customHeight="1">
      <c r="A226" s="284"/>
      <c r="B226" s="282"/>
      <c r="C226" s="282"/>
      <c r="D226" s="282"/>
      <c r="E226" s="282"/>
      <c r="F226" s="282"/>
      <c r="G226" s="282"/>
      <c r="H226" s="282"/>
      <c r="I226" s="282"/>
      <c r="J226" s="282"/>
      <c r="K226" s="282"/>
      <c r="L226" s="282"/>
      <c r="M226" s="282"/>
      <c r="N226" s="282"/>
      <c r="O226" s="282"/>
      <c r="P226" s="282"/>
      <c r="Q226" s="282"/>
      <c r="R226" s="282"/>
      <c r="S226" s="282"/>
      <c r="T226" s="282"/>
      <c r="U226" s="282"/>
      <c r="V226" s="266"/>
      <c r="W226" s="254"/>
      <c r="X226" s="255"/>
    </row>
    <row r="227" spans="1:24" ht="14.25" customHeight="1">
      <c r="A227" s="284"/>
      <c r="B227" s="282"/>
      <c r="C227" s="282"/>
      <c r="D227" s="282"/>
      <c r="E227" s="282"/>
      <c r="F227" s="282"/>
      <c r="G227" s="282"/>
      <c r="H227" s="282"/>
      <c r="I227" s="282"/>
      <c r="J227" s="282"/>
      <c r="K227" s="282"/>
      <c r="L227" s="282"/>
      <c r="M227" s="282"/>
      <c r="N227" s="282"/>
      <c r="O227" s="282"/>
      <c r="P227" s="282"/>
      <c r="Q227" s="282"/>
      <c r="R227" s="282"/>
      <c r="S227" s="282"/>
      <c r="T227" s="282"/>
      <c r="U227" s="282"/>
      <c r="V227" s="266"/>
      <c r="W227" s="254"/>
      <c r="X227" s="255"/>
    </row>
    <row r="228" spans="1:24" ht="14.25" customHeight="1">
      <c r="A228" s="284"/>
      <c r="B228" s="282"/>
      <c r="C228" s="282"/>
      <c r="D228" s="282"/>
      <c r="E228" s="282"/>
      <c r="F228" s="282"/>
      <c r="G228" s="282"/>
      <c r="H228" s="282"/>
      <c r="I228" s="282"/>
      <c r="J228" s="282"/>
      <c r="K228" s="282"/>
      <c r="L228" s="282"/>
      <c r="M228" s="282"/>
      <c r="N228" s="282"/>
      <c r="O228" s="282"/>
      <c r="P228" s="282"/>
      <c r="Q228" s="282"/>
      <c r="R228" s="282"/>
      <c r="S228" s="282"/>
      <c r="T228" s="282"/>
      <c r="U228" s="282"/>
      <c r="V228" s="266"/>
      <c r="W228" s="254"/>
      <c r="X228" s="255"/>
    </row>
    <row r="229" spans="1:24" ht="14.25" customHeight="1">
      <c r="A229" s="284"/>
      <c r="B229" s="282"/>
      <c r="C229" s="282"/>
      <c r="D229" s="282"/>
      <c r="E229" s="282"/>
      <c r="F229" s="282"/>
      <c r="G229" s="282"/>
      <c r="H229" s="282"/>
      <c r="I229" s="282"/>
      <c r="J229" s="282"/>
      <c r="K229" s="282"/>
      <c r="L229" s="282"/>
      <c r="M229" s="282"/>
      <c r="N229" s="282"/>
      <c r="O229" s="282"/>
      <c r="P229" s="282"/>
      <c r="Q229" s="282"/>
      <c r="R229" s="282"/>
      <c r="S229" s="282"/>
      <c r="T229" s="282"/>
      <c r="U229" s="282"/>
      <c r="V229" s="266"/>
      <c r="W229" s="254"/>
      <c r="X229" s="255"/>
    </row>
    <row r="230" spans="1:24" ht="14.25" customHeight="1">
      <c r="A230" s="284"/>
      <c r="B230" s="282"/>
      <c r="C230" s="282"/>
      <c r="D230" s="282"/>
      <c r="E230" s="282"/>
      <c r="F230" s="282"/>
      <c r="G230" s="282"/>
      <c r="H230" s="282"/>
      <c r="I230" s="282"/>
      <c r="J230" s="282"/>
      <c r="K230" s="282"/>
      <c r="L230" s="282"/>
      <c r="M230" s="282"/>
      <c r="N230" s="282"/>
      <c r="O230" s="282"/>
      <c r="P230" s="282"/>
      <c r="Q230" s="282"/>
      <c r="R230" s="282"/>
      <c r="S230" s="282"/>
      <c r="T230" s="282"/>
      <c r="U230" s="282"/>
      <c r="V230" s="266"/>
      <c r="W230" s="254"/>
      <c r="X230" s="255"/>
    </row>
    <row r="231" spans="1:24" ht="14.25" customHeight="1">
      <c r="A231" s="284"/>
      <c r="B231" s="282"/>
      <c r="C231" s="282"/>
      <c r="D231" s="282"/>
      <c r="E231" s="282"/>
      <c r="F231" s="282"/>
      <c r="G231" s="282"/>
      <c r="H231" s="282"/>
      <c r="I231" s="282"/>
      <c r="J231" s="282"/>
      <c r="K231" s="282"/>
      <c r="L231" s="282"/>
      <c r="M231" s="282"/>
      <c r="N231" s="282"/>
      <c r="O231" s="282"/>
      <c r="P231" s="282"/>
      <c r="Q231" s="282"/>
      <c r="R231" s="282"/>
      <c r="S231" s="282"/>
      <c r="T231" s="282"/>
      <c r="U231" s="282"/>
      <c r="V231" s="266"/>
      <c r="W231" s="254"/>
      <c r="X231" s="255"/>
    </row>
    <row r="232" spans="1:24" ht="14.25" customHeight="1">
      <c r="A232" s="284"/>
      <c r="B232" s="282"/>
      <c r="C232" s="282"/>
      <c r="D232" s="282"/>
      <c r="E232" s="282"/>
      <c r="F232" s="282"/>
      <c r="G232" s="282"/>
      <c r="H232" s="282"/>
      <c r="I232" s="282"/>
      <c r="J232" s="282"/>
      <c r="K232" s="282"/>
      <c r="L232" s="282"/>
      <c r="M232" s="282"/>
      <c r="N232" s="282"/>
      <c r="O232" s="282"/>
      <c r="P232" s="282"/>
      <c r="Q232" s="282"/>
      <c r="R232" s="282"/>
      <c r="S232" s="282"/>
      <c r="T232" s="282"/>
      <c r="U232" s="282"/>
      <c r="V232" s="266"/>
      <c r="W232" s="254"/>
      <c r="X232" s="255"/>
    </row>
    <row r="233" spans="1:24" ht="14.25" customHeight="1">
      <c r="A233" s="284"/>
      <c r="B233" s="282"/>
      <c r="C233" s="282"/>
      <c r="D233" s="282"/>
      <c r="E233" s="282"/>
      <c r="F233" s="282"/>
      <c r="G233" s="282"/>
      <c r="H233" s="282"/>
      <c r="I233" s="282"/>
      <c r="J233" s="282"/>
      <c r="K233" s="282"/>
      <c r="L233" s="282"/>
      <c r="M233" s="282"/>
      <c r="N233" s="282"/>
      <c r="O233" s="282"/>
      <c r="P233" s="282"/>
      <c r="Q233" s="282"/>
      <c r="R233" s="282"/>
      <c r="S233" s="282"/>
      <c r="T233" s="282"/>
      <c r="U233" s="282"/>
      <c r="V233" s="266"/>
      <c r="W233" s="254"/>
      <c r="X233" s="255"/>
    </row>
    <row r="234" spans="1:24" ht="14.25" customHeight="1">
      <c r="A234" s="284"/>
      <c r="B234" s="282"/>
      <c r="C234" s="282"/>
      <c r="D234" s="282"/>
      <c r="E234" s="282"/>
      <c r="F234" s="282"/>
      <c r="G234" s="282"/>
      <c r="H234" s="282"/>
      <c r="I234" s="282"/>
      <c r="J234" s="282"/>
      <c r="K234" s="282"/>
      <c r="L234" s="282"/>
      <c r="M234" s="282"/>
      <c r="N234" s="282"/>
      <c r="O234" s="282"/>
      <c r="P234" s="282"/>
      <c r="Q234" s="282"/>
      <c r="R234" s="282"/>
      <c r="S234" s="282"/>
      <c r="T234" s="282"/>
      <c r="U234" s="282"/>
      <c r="V234" s="266"/>
      <c r="W234" s="254"/>
      <c r="X234" s="255"/>
    </row>
    <row r="235" spans="1:24" ht="14.25" customHeight="1">
      <c r="A235" s="284"/>
      <c r="B235" s="282"/>
      <c r="C235" s="282"/>
      <c r="D235" s="282"/>
      <c r="E235" s="282"/>
      <c r="F235" s="282"/>
      <c r="G235" s="282"/>
      <c r="H235" s="282"/>
      <c r="I235" s="282"/>
      <c r="J235" s="282"/>
      <c r="K235" s="282"/>
      <c r="L235" s="282"/>
      <c r="M235" s="282"/>
      <c r="N235" s="282"/>
      <c r="O235" s="282"/>
      <c r="P235" s="282"/>
      <c r="Q235" s="282"/>
      <c r="R235" s="282"/>
      <c r="S235" s="282"/>
      <c r="T235" s="282"/>
      <c r="U235" s="282"/>
      <c r="V235" s="266"/>
      <c r="W235" s="254"/>
      <c r="X235" s="255"/>
    </row>
    <row r="236" spans="1:24" ht="14.25" customHeight="1">
      <c r="A236" s="284"/>
      <c r="B236" s="282"/>
      <c r="C236" s="282"/>
      <c r="D236" s="282"/>
      <c r="E236" s="282"/>
      <c r="F236" s="282"/>
      <c r="G236" s="282"/>
      <c r="H236" s="282"/>
      <c r="I236" s="282"/>
      <c r="J236" s="282"/>
      <c r="K236" s="282"/>
      <c r="L236" s="282"/>
      <c r="M236" s="282"/>
      <c r="N236" s="282"/>
      <c r="O236" s="282"/>
      <c r="P236" s="282"/>
      <c r="Q236" s="282"/>
      <c r="R236" s="282"/>
      <c r="S236" s="282"/>
      <c r="T236" s="282"/>
      <c r="U236" s="282"/>
      <c r="V236" s="266"/>
      <c r="W236" s="254"/>
      <c r="X236" s="255"/>
    </row>
    <row r="237" spans="1:24" ht="14.25" customHeight="1">
      <c r="A237" s="284"/>
      <c r="B237" s="282"/>
      <c r="C237" s="282"/>
      <c r="D237" s="282"/>
      <c r="E237" s="282"/>
      <c r="F237" s="282"/>
      <c r="G237" s="282"/>
      <c r="H237" s="282"/>
      <c r="I237" s="282"/>
      <c r="J237" s="282"/>
      <c r="K237" s="282"/>
      <c r="L237" s="282"/>
      <c r="M237" s="282"/>
      <c r="N237" s="282"/>
      <c r="O237" s="282"/>
      <c r="P237" s="282"/>
      <c r="Q237" s="282"/>
      <c r="R237" s="282"/>
      <c r="S237" s="282"/>
      <c r="T237" s="282"/>
      <c r="U237" s="282"/>
      <c r="V237" s="266"/>
      <c r="W237" s="254"/>
      <c r="X237" s="255"/>
    </row>
    <row r="238" spans="1:24" ht="14.25" customHeight="1">
      <c r="A238" s="284"/>
      <c r="B238" s="282"/>
      <c r="C238" s="282"/>
      <c r="D238" s="282"/>
      <c r="E238" s="282"/>
      <c r="F238" s="282"/>
      <c r="G238" s="282"/>
      <c r="H238" s="282"/>
      <c r="I238" s="282"/>
      <c r="J238" s="282"/>
      <c r="K238" s="282"/>
      <c r="L238" s="282"/>
      <c r="M238" s="282"/>
      <c r="N238" s="282"/>
      <c r="O238" s="282"/>
      <c r="P238" s="282"/>
      <c r="Q238" s="282"/>
      <c r="R238" s="282"/>
      <c r="S238" s="282"/>
      <c r="T238" s="282"/>
      <c r="U238" s="282"/>
      <c r="V238" s="266"/>
      <c r="W238" s="254"/>
      <c r="X238" s="255"/>
    </row>
    <row r="239" spans="1:24" ht="14.25" customHeight="1">
      <c r="A239" s="284"/>
      <c r="B239" s="282"/>
      <c r="C239" s="282"/>
      <c r="D239" s="282"/>
      <c r="E239" s="282"/>
      <c r="F239" s="282"/>
      <c r="G239" s="282"/>
      <c r="H239" s="282"/>
      <c r="I239" s="282"/>
      <c r="J239" s="282"/>
      <c r="K239" s="282"/>
      <c r="L239" s="282"/>
      <c r="M239" s="282"/>
      <c r="N239" s="282"/>
      <c r="O239" s="282"/>
      <c r="P239" s="282"/>
      <c r="Q239" s="282"/>
      <c r="R239" s="282"/>
      <c r="S239" s="282"/>
      <c r="T239" s="282"/>
      <c r="U239" s="282"/>
      <c r="V239" s="266"/>
      <c r="W239" s="254"/>
      <c r="X239" s="255"/>
    </row>
    <row r="240" spans="1:24" ht="14.25" customHeight="1">
      <c r="A240" s="284"/>
      <c r="B240" s="282"/>
      <c r="C240" s="282"/>
      <c r="D240" s="282"/>
      <c r="E240" s="282"/>
      <c r="F240" s="282"/>
      <c r="G240" s="282"/>
      <c r="H240" s="282"/>
      <c r="I240" s="282"/>
      <c r="J240" s="282"/>
      <c r="K240" s="282"/>
      <c r="L240" s="282"/>
      <c r="M240" s="282"/>
      <c r="N240" s="282"/>
      <c r="O240" s="282"/>
      <c r="P240" s="282"/>
      <c r="Q240" s="282"/>
      <c r="R240" s="282"/>
      <c r="S240" s="282"/>
      <c r="T240" s="282"/>
      <c r="U240" s="282"/>
      <c r="V240" s="266"/>
      <c r="W240" s="254"/>
      <c r="X240" s="255"/>
    </row>
    <row r="241" spans="1:24" ht="14.25" customHeight="1">
      <c r="A241" s="284"/>
      <c r="B241" s="282"/>
      <c r="C241" s="282"/>
      <c r="D241" s="282"/>
      <c r="E241" s="282"/>
      <c r="F241" s="282"/>
      <c r="G241" s="282"/>
      <c r="H241" s="282"/>
      <c r="I241" s="282"/>
      <c r="J241" s="282"/>
      <c r="K241" s="282"/>
      <c r="L241" s="282"/>
      <c r="M241" s="282"/>
      <c r="N241" s="282"/>
      <c r="O241" s="282"/>
      <c r="P241" s="282"/>
      <c r="Q241" s="282"/>
      <c r="R241" s="282"/>
      <c r="S241" s="282"/>
      <c r="T241" s="282"/>
      <c r="U241" s="282"/>
      <c r="V241" s="266"/>
      <c r="W241" s="254"/>
      <c r="X241" s="255"/>
    </row>
    <row r="242" spans="1:24" ht="14.25" customHeight="1">
      <c r="A242" s="284"/>
      <c r="B242" s="282"/>
      <c r="C242" s="282"/>
      <c r="D242" s="282"/>
      <c r="E242" s="282"/>
      <c r="F242" s="282"/>
      <c r="G242" s="282"/>
      <c r="H242" s="282"/>
      <c r="I242" s="282"/>
      <c r="J242" s="282"/>
      <c r="K242" s="282"/>
      <c r="L242" s="282"/>
      <c r="M242" s="282"/>
      <c r="N242" s="282"/>
      <c r="O242" s="282"/>
      <c r="P242" s="282"/>
      <c r="Q242" s="282"/>
      <c r="R242" s="282"/>
      <c r="S242" s="282"/>
      <c r="T242" s="282"/>
      <c r="U242" s="282"/>
      <c r="V242" s="266"/>
      <c r="W242" s="254"/>
      <c r="X242" s="255"/>
    </row>
    <row r="243" spans="1:24" ht="14.25" customHeight="1">
      <c r="A243" s="284"/>
      <c r="B243" s="282"/>
      <c r="C243" s="282"/>
      <c r="D243" s="282"/>
      <c r="E243" s="282"/>
      <c r="F243" s="282"/>
      <c r="G243" s="282"/>
      <c r="H243" s="282"/>
      <c r="I243" s="282"/>
      <c r="J243" s="282"/>
      <c r="K243" s="282"/>
      <c r="L243" s="282"/>
      <c r="M243" s="282"/>
      <c r="N243" s="282"/>
      <c r="O243" s="282"/>
      <c r="P243" s="282"/>
      <c r="Q243" s="282"/>
      <c r="R243" s="282"/>
      <c r="S243" s="282"/>
      <c r="T243" s="282"/>
      <c r="U243" s="282"/>
      <c r="V243" s="266"/>
      <c r="W243" s="254"/>
      <c r="X243" s="255"/>
    </row>
    <row r="244" spans="1:24" ht="14.25" customHeight="1">
      <c r="A244" s="284"/>
      <c r="B244" s="282"/>
      <c r="C244" s="282"/>
      <c r="D244" s="282"/>
      <c r="E244" s="282"/>
      <c r="F244" s="282"/>
      <c r="G244" s="282"/>
      <c r="H244" s="282"/>
      <c r="I244" s="282"/>
      <c r="J244" s="282"/>
      <c r="K244" s="282"/>
      <c r="L244" s="282"/>
      <c r="M244" s="282"/>
      <c r="N244" s="282"/>
      <c r="O244" s="282"/>
      <c r="P244" s="282"/>
      <c r="Q244" s="282"/>
      <c r="R244" s="282"/>
      <c r="S244" s="282"/>
      <c r="T244" s="282"/>
      <c r="U244" s="282"/>
      <c r="V244" s="266"/>
      <c r="W244" s="254"/>
      <c r="X244" s="255"/>
    </row>
    <row r="245" spans="1:24" ht="14.25" customHeight="1">
      <c r="A245" s="284"/>
      <c r="B245" s="282"/>
      <c r="C245" s="282"/>
      <c r="D245" s="282"/>
      <c r="E245" s="282"/>
      <c r="F245" s="282"/>
      <c r="G245" s="282"/>
      <c r="H245" s="282"/>
      <c r="I245" s="282"/>
      <c r="J245" s="282"/>
      <c r="K245" s="282"/>
      <c r="L245" s="282"/>
      <c r="M245" s="282"/>
      <c r="N245" s="282"/>
      <c r="O245" s="282"/>
      <c r="P245" s="282"/>
      <c r="Q245" s="282"/>
      <c r="R245" s="282"/>
      <c r="S245" s="282"/>
      <c r="T245" s="282"/>
      <c r="U245" s="282"/>
      <c r="V245" s="266"/>
      <c r="W245" s="254"/>
      <c r="X245" s="255"/>
    </row>
    <row r="246" spans="1:24" ht="14.25" customHeight="1">
      <c r="A246" s="284"/>
      <c r="B246" s="282"/>
      <c r="C246" s="282"/>
      <c r="D246" s="282"/>
      <c r="E246" s="282"/>
      <c r="F246" s="282"/>
      <c r="G246" s="282"/>
      <c r="H246" s="282"/>
      <c r="I246" s="282"/>
      <c r="J246" s="282"/>
      <c r="K246" s="282"/>
      <c r="L246" s="282"/>
      <c r="M246" s="282"/>
      <c r="N246" s="282"/>
      <c r="O246" s="282"/>
      <c r="P246" s="282"/>
      <c r="Q246" s="282"/>
      <c r="R246" s="282"/>
      <c r="S246" s="282"/>
      <c r="T246" s="282"/>
      <c r="U246" s="282"/>
      <c r="V246" s="266"/>
      <c r="W246" s="254"/>
      <c r="X246" s="255"/>
    </row>
    <row r="247" spans="1:24" ht="14.25" customHeight="1">
      <c r="A247" s="284"/>
      <c r="B247" s="282"/>
      <c r="C247" s="282"/>
      <c r="D247" s="282"/>
      <c r="E247" s="282"/>
      <c r="F247" s="282"/>
      <c r="G247" s="282"/>
      <c r="H247" s="282"/>
      <c r="I247" s="282"/>
      <c r="J247" s="282"/>
      <c r="K247" s="282"/>
      <c r="L247" s="282"/>
      <c r="M247" s="282"/>
      <c r="N247" s="282"/>
      <c r="O247" s="282"/>
      <c r="P247" s="282"/>
      <c r="Q247" s="282"/>
      <c r="R247" s="282"/>
      <c r="S247" s="282"/>
      <c r="T247" s="282"/>
      <c r="U247" s="282"/>
      <c r="V247" s="266"/>
      <c r="W247" s="254"/>
      <c r="X247" s="255"/>
    </row>
    <row r="248" spans="1:24" ht="14.25" customHeight="1">
      <c r="A248" s="284"/>
      <c r="B248" s="282"/>
      <c r="C248" s="282"/>
      <c r="D248" s="282"/>
      <c r="E248" s="282"/>
      <c r="F248" s="282"/>
      <c r="G248" s="282"/>
      <c r="H248" s="282"/>
      <c r="I248" s="282"/>
      <c r="J248" s="282"/>
      <c r="K248" s="282"/>
      <c r="L248" s="282"/>
      <c r="M248" s="282"/>
      <c r="N248" s="282"/>
      <c r="O248" s="282"/>
      <c r="P248" s="282"/>
      <c r="Q248" s="282"/>
      <c r="R248" s="282"/>
      <c r="S248" s="282"/>
      <c r="T248" s="282"/>
      <c r="U248" s="282"/>
      <c r="V248" s="266"/>
      <c r="W248" s="254"/>
      <c r="X248" s="255"/>
    </row>
    <row r="249" spans="1:24" ht="14.25" customHeight="1">
      <c r="A249" s="284"/>
      <c r="B249" s="282"/>
      <c r="C249" s="282"/>
      <c r="D249" s="282"/>
      <c r="E249" s="282"/>
      <c r="F249" s="282"/>
      <c r="G249" s="282"/>
      <c r="H249" s="282"/>
      <c r="I249" s="282"/>
      <c r="J249" s="282"/>
      <c r="K249" s="282"/>
      <c r="L249" s="282"/>
      <c r="M249" s="282"/>
      <c r="N249" s="282"/>
      <c r="O249" s="282"/>
      <c r="P249" s="282"/>
      <c r="Q249" s="282"/>
      <c r="R249" s="282"/>
      <c r="S249" s="282"/>
      <c r="T249" s="282"/>
      <c r="U249" s="282"/>
      <c r="V249" s="266"/>
      <c r="W249" s="254"/>
      <c r="X249" s="255"/>
    </row>
    <row r="250" spans="1:24" ht="14.25" customHeight="1">
      <c r="A250" s="284"/>
      <c r="B250" s="282"/>
      <c r="C250" s="282"/>
      <c r="D250" s="282"/>
      <c r="E250" s="282"/>
      <c r="F250" s="282"/>
      <c r="G250" s="282"/>
      <c r="H250" s="282"/>
      <c r="I250" s="282"/>
      <c r="J250" s="282"/>
      <c r="K250" s="282"/>
      <c r="L250" s="282"/>
      <c r="M250" s="282"/>
      <c r="N250" s="282"/>
      <c r="O250" s="282"/>
      <c r="P250" s="282"/>
      <c r="Q250" s="282"/>
      <c r="R250" s="282"/>
      <c r="S250" s="282"/>
      <c r="T250" s="282"/>
      <c r="U250" s="282"/>
      <c r="V250" s="266"/>
      <c r="W250" s="254"/>
      <c r="X250" s="255"/>
    </row>
    <row r="251" spans="1:24" ht="14.25" customHeight="1">
      <c r="A251" s="284"/>
      <c r="B251" s="282"/>
      <c r="C251" s="282"/>
      <c r="D251" s="282"/>
      <c r="E251" s="282"/>
      <c r="F251" s="282"/>
      <c r="G251" s="282"/>
      <c r="H251" s="282"/>
      <c r="I251" s="282"/>
      <c r="J251" s="282"/>
      <c r="K251" s="282"/>
      <c r="L251" s="282"/>
      <c r="M251" s="282"/>
      <c r="N251" s="282"/>
      <c r="O251" s="282"/>
      <c r="P251" s="282"/>
      <c r="Q251" s="282"/>
      <c r="R251" s="282"/>
      <c r="S251" s="282"/>
      <c r="T251" s="282"/>
      <c r="U251" s="282"/>
      <c r="V251" s="266"/>
      <c r="W251" s="254"/>
      <c r="X251" s="255"/>
    </row>
    <row r="252" spans="1:24" ht="14.25" customHeight="1">
      <c r="A252" s="284"/>
      <c r="B252" s="282"/>
      <c r="C252" s="282"/>
      <c r="D252" s="282"/>
      <c r="E252" s="282"/>
      <c r="F252" s="282"/>
      <c r="G252" s="282"/>
      <c r="H252" s="282"/>
      <c r="I252" s="282"/>
      <c r="J252" s="282"/>
      <c r="K252" s="282"/>
      <c r="L252" s="282"/>
      <c r="M252" s="282"/>
      <c r="N252" s="282"/>
      <c r="O252" s="282"/>
      <c r="P252" s="282"/>
      <c r="Q252" s="282"/>
      <c r="R252" s="282"/>
      <c r="S252" s="282"/>
      <c r="T252" s="282"/>
      <c r="U252" s="282"/>
      <c r="V252" s="266"/>
      <c r="W252" s="254"/>
      <c r="X252" s="255"/>
    </row>
    <row r="253" spans="1:24" ht="14.25" customHeight="1">
      <c r="A253" s="284"/>
      <c r="B253" s="282"/>
      <c r="C253" s="282"/>
      <c r="D253" s="282"/>
      <c r="E253" s="282"/>
      <c r="F253" s="282"/>
      <c r="G253" s="282"/>
      <c r="H253" s="282"/>
      <c r="I253" s="282"/>
      <c r="J253" s="282"/>
      <c r="K253" s="282"/>
      <c r="L253" s="282"/>
      <c r="M253" s="282"/>
      <c r="N253" s="282"/>
      <c r="O253" s="282"/>
      <c r="P253" s="282"/>
      <c r="Q253" s="282"/>
      <c r="R253" s="282"/>
      <c r="S253" s="282"/>
      <c r="T253" s="282"/>
      <c r="U253" s="282"/>
      <c r="V253" s="266"/>
      <c r="W253" s="254"/>
      <c r="X253" s="255"/>
    </row>
    <row r="254" spans="1:24" ht="14.25" customHeight="1">
      <c r="A254" s="284"/>
      <c r="B254" s="282"/>
      <c r="C254" s="282"/>
      <c r="D254" s="282"/>
      <c r="E254" s="282"/>
      <c r="F254" s="282"/>
      <c r="G254" s="282"/>
      <c r="H254" s="282"/>
      <c r="I254" s="282"/>
      <c r="J254" s="282"/>
      <c r="K254" s="282"/>
      <c r="L254" s="282"/>
      <c r="M254" s="282"/>
      <c r="N254" s="282"/>
      <c r="O254" s="282"/>
      <c r="P254" s="282"/>
      <c r="Q254" s="282"/>
      <c r="R254" s="282"/>
      <c r="S254" s="282"/>
      <c r="T254" s="282"/>
      <c r="U254" s="282"/>
      <c r="V254" s="266"/>
      <c r="W254" s="254"/>
      <c r="X254" s="255"/>
    </row>
    <row r="255" spans="1:24" ht="14.25" customHeight="1">
      <c r="A255" s="284"/>
      <c r="B255" s="282"/>
      <c r="C255" s="282"/>
      <c r="D255" s="282"/>
      <c r="E255" s="282"/>
      <c r="F255" s="282"/>
      <c r="G255" s="282"/>
      <c r="H255" s="282"/>
      <c r="I255" s="282"/>
      <c r="J255" s="282"/>
      <c r="K255" s="282"/>
      <c r="L255" s="282"/>
      <c r="M255" s="282"/>
      <c r="N255" s="282"/>
      <c r="O255" s="282"/>
      <c r="P255" s="282"/>
      <c r="Q255" s="282"/>
      <c r="R255" s="282"/>
      <c r="S255" s="282"/>
      <c r="T255" s="282"/>
      <c r="U255" s="282"/>
      <c r="V255" s="266"/>
      <c r="W255" s="254"/>
      <c r="X255" s="255"/>
    </row>
    <row r="256" spans="1:24" ht="14.25" customHeight="1">
      <c r="A256" s="284"/>
      <c r="B256" s="282"/>
      <c r="C256" s="282"/>
      <c r="D256" s="282"/>
      <c r="E256" s="282"/>
      <c r="F256" s="282"/>
      <c r="G256" s="282"/>
      <c r="H256" s="282"/>
      <c r="I256" s="282"/>
      <c r="J256" s="282"/>
      <c r="K256" s="282"/>
      <c r="L256" s="282"/>
      <c r="M256" s="282"/>
      <c r="N256" s="282"/>
      <c r="O256" s="282"/>
      <c r="P256" s="282"/>
      <c r="Q256" s="282"/>
      <c r="R256" s="282"/>
      <c r="S256" s="282"/>
      <c r="T256" s="282"/>
      <c r="U256" s="282"/>
      <c r="V256" s="266"/>
      <c r="W256" s="254"/>
      <c r="X256" s="255"/>
    </row>
    <row r="257" spans="1:24" ht="14.25" customHeight="1">
      <c r="A257" s="284"/>
      <c r="B257" s="282"/>
      <c r="C257" s="282"/>
      <c r="D257" s="282"/>
      <c r="E257" s="282"/>
      <c r="F257" s="282"/>
      <c r="G257" s="282"/>
      <c r="H257" s="282"/>
      <c r="I257" s="282"/>
      <c r="J257" s="282"/>
      <c r="K257" s="282"/>
      <c r="L257" s="282"/>
      <c r="M257" s="282"/>
      <c r="N257" s="282"/>
      <c r="O257" s="282"/>
      <c r="P257" s="282"/>
      <c r="Q257" s="282"/>
      <c r="R257" s="282"/>
      <c r="S257" s="282"/>
      <c r="T257" s="282"/>
      <c r="U257" s="282"/>
      <c r="V257" s="266"/>
      <c r="W257" s="254"/>
      <c r="X257" s="255"/>
    </row>
    <row r="258" spans="1:24" ht="14.25" customHeight="1">
      <c r="A258" s="284"/>
      <c r="B258" s="282"/>
      <c r="C258" s="282"/>
      <c r="D258" s="282"/>
      <c r="E258" s="282"/>
      <c r="F258" s="282"/>
      <c r="G258" s="282"/>
      <c r="H258" s="282"/>
      <c r="I258" s="282"/>
      <c r="J258" s="282"/>
      <c r="K258" s="282"/>
      <c r="L258" s="282"/>
      <c r="M258" s="282"/>
      <c r="N258" s="282"/>
      <c r="O258" s="282"/>
      <c r="P258" s="282"/>
      <c r="Q258" s="282"/>
      <c r="R258" s="282"/>
      <c r="S258" s="282"/>
      <c r="T258" s="282"/>
      <c r="U258" s="282"/>
      <c r="V258" s="266"/>
      <c r="W258" s="254"/>
      <c r="X258" s="255"/>
    </row>
    <row r="259" spans="1:24" ht="14.25" customHeight="1">
      <c r="A259" s="284"/>
      <c r="B259" s="282"/>
      <c r="C259" s="282"/>
      <c r="D259" s="282"/>
      <c r="E259" s="282"/>
      <c r="F259" s="282"/>
      <c r="G259" s="282"/>
      <c r="H259" s="282"/>
      <c r="I259" s="282"/>
      <c r="J259" s="282"/>
      <c r="K259" s="282"/>
      <c r="L259" s="282"/>
      <c r="M259" s="282"/>
      <c r="N259" s="282"/>
      <c r="O259" s="282"/>
      <c r="P259" s="282"/>
      <c r="Q259" s="282"/>
      <c r="R259" s="282"/>
      <c r="S259" s="282"/>
      <c r="T259" s="282"/>
      <c r="U259" s="282"/>
      <c r="V259" s="286"/>
      <c r="W259" s="287"/>
      <c r="X259" s="288"/>
    </row>
  </sheetData>
  <mergeCells count="5">
    <mergeCell ref="A1:G2"/>
    <mergeCell ref="H2:I2"/>
    <mergeCell ref="K2:L2"/>
    <mergeCell ref="A8:A9"/>
    <mergeCell ref="D8:D9"/>
  </mergeCells>
  <pageMargins left="0.7" right="0.7" top="0.75" bottom="0.75" header="0.3" footer="0.3"/>
  <pageSetup paperSize="9" scale="66"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X59"/>
  <sheetViews>
    <sheetView view="pageBreakPreview" zoomScale="60" zoomScaleNormal="100" workbookViewId="0">
      <selection activeCell="P48" sqref="P48"/>
    </sheetView>
  </sheetViews>
  <sheetFormatPr defaultRowHeight="15.75"/>
  <sheetData>
    <row r="2" spans="4:4" ht="21">
      <c r="D2" s="221" t="s">
        <v>37</v>
      </c>
    </row>
    <row r="49" spans="3:24" ht="21">
      <c r="C49" s="380" t="s">
        <v>208</v>
      </c>
    </row>
    <row r="50" spans="3:24">
      <c r="C50" t="s">
        <v>209</v>
      </c>
    </row>
    <row r="54" spans="3:24">
      <c r="X54" t="s">
        <v>38</v>
      </c>
    </row>
    <row r="55" spans="3:24">
      <c r="U55" t="s">
        <v>39</v>
      </c>
      <c r="V55">
        <f>100/22</f>
        <v>4.5454545454545459</v>
      </c>
      <c r="X55">
        <f>60*V55</f>
        <v>272.72727272727275</v>
      </c>
    </row>
    <row r="56" spans="3:24">
      <c r="V56">
        <f>180/V55</f>
        <v>39.599999999999994</v>
      </c>
      <c r="W56">
        <f>35/V55</f>
        <v>7.6999999999999993</v>
      </c>
    </row>
    <row r="57" spans="3:24">
      <c r="V57">
        <f>100/18</f>
        <v>5.5555555555555554</v>
      </c>
    </row>
    <row r="58" spans="3:24">
      <c r="V58">
        <f>180/V57</f>
        <v>32.4</v>
      </c>
    </row>
    <row r="59" spans="3:24">
      <c r="V59" t="s">
        <v>40</v>
      </c>
    </row>
  </sheetData>
  <pageMargins left="0.70866141732283472" right="0.70866141732283472" top="0.74803149606299213" bottom="0.74803149606299213" header="0.31496062992125984" footer="0.31496062992125984"/>
  <pageSetup paperSize="9" scale="73" orientation="landscape" verticalDpi="0" r:id="rId1"/>
  <colBreaks count="1" manualBreakCount="1">
    <brk id="16" max="81"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54"/>
  <sheetViews>
    <sheetView topLeftCell="A11" workbookViewId="0">
      <selection activeCell="M32" sqref="M32"/>
    </sheetView>
  </sheetViews>
  <sheetFormatPr defaultRowHeight="15.75"/>
  <sheetData>
    <row r="2" spans="1:8">
      <c r="A2" t="s">
        <v>41</v>
      </c>
    </row>
    <row r="14" spans="1:8">
      <c r="A14" s="134"/>
      <c r="G14" t="s">
        <v>42</v>
      </c>
      <c r="H14" t="s">
        <v>43</v>
      </c>
    </row>
    <row r="15" spans="1:8">
      <c r="A15" s="138" t="s">
        <v>44</v>
      </c>
      <c r="F15" s="138" t="s">
        <v>45</v>
      </c>
      <c r="G15" t="s">
        <v>46</v>
      </c>
      <c r="H15" s="222" t="s">
        <v>47</v>
      </c>
    </row>
    <row r="16" spans="1:8">
      <c r="B16" t="s">
        <v>48</v>
      </c>
      <c r="F16" t="s">
        <v>49</v>
      </c>
      <c r="G16" t="s">
        <v>50</v>
      </c>
      <c r="H16" t="s">
        <v>51</v>
      </c>
    </row>
    <row r="17" spans="1:11">
      <c r="A17" s="223">
        <v>3.7</v>
      </c>
      <c r="B17" t="s">
        <v>52</v>
      </c>
      <c r="F17">
        <f>$AB$45*4</f>
        <v>0</v>
      </c>
      <c r="G17">
        <f>A17*1000/10000*F17</f>
        <v>0</v>
      </c>
      <c r="H17" t="s">
        <v>53</v>
      </c>
    </row>
    <row r="18" spans="1:11">
      <c r="A18" s="223">
        <v>3.7</v>
      </c>
      <c r="B18" t="s">
        <v>54</v>
      </c>
      <c r="F18">
        <f>$AB$45*4</f>
        <v>0</v>
      </c>
      <c r="G18">
        <f>A18*1000/10000*F18</f>
        <v>0</v>
      </c>
    </row>
    <row r="19" spans="1:11">
      <c r="B19" t="s">
        <v>55</v>
      </c>
      <c r="K19" s="224" t="s">
        <v>43</v>
      </c>
    </row>
    <row r="20" spans="1:11">
      <c r="A20" s="223">
        <v>3.7</v>
      </c>
      <c r="B20" t="s">
        <v>52</v>
      </c>
      <c r="F20">
        <f>$AB$45*4</f>
        <v>0</v>
      </c>
      <c r="G20">
        <f>A20*1000/10000*F20</f>
        <v>0</v>
      </c>
      <c r="K20" s="224" t="s">
        <v>56</v>
      </c>
    </row>
    <row r="21" spans="1:11">
      <c r="A21" s="223">
        <v>3.7</v>
      </c>
      <c r="B21" t="s">
        <v>54</v>
      </c>
      <c r="F21">
        <f>$AB$45*4</f>
        <v>0</v>
      </c>
      <c r="G21">
        <f>A21*1000/10000*F21</f>
        <v>0</v>
      </c>
      <c r="I21" t="s">
        <v>57</v>
      </c>
      <c r="K21" s="224" t="s">
        <v>58</v>
      </c>
    </row>
    <row r="22" spans="1:11">
      <c r="A22" s="223">
        <v>3.7</v>
      </c>
      <c r="B22" t="s">
        <v>59</v>
      </c>
      <c r="F22">
        <f>$Y$55*10000</f>
        <v>0</v>
      </c>
      <c r="G22" s="225">
        <f>A22*1000/10000*F22</f>
        <v>0</v>
      </c>
      <c r="I22" t="s">
        <v>60</v>
      </c>
      <c r="J22" t="s">
        <v>61</v>
      </c>
      <c r="K22" s="224" t="s">
        <v>62</v>
      </c>
    </row>
    <row r="23" spans="1:11">
      <c r="A23" s="223"/>
      <c r="B23" s="222" t="s">
        <v>63</v>
      </c>
      <c r="C23" s="222"/>
      <c r="D23" s="222"/>
      <c r="E23" s="222"/>
      <c r="F23" s="222"/>
      <c r="G23" s="226">
        <f>SUM(G17:G22)</f>
        <v>0</v>
      </c>
      <c r="H23" s="227">
        <f>G23*2/1000</f>
        <v>0</v>
      </c>
      <c r="I23" s="227">
        <f>A22</f>
        <v>3.7</v>
      </c>
      <c r="J23" s="227">
        <f>I23+H23</f>
        <v>3.7</v>
      </c>
      <c r="K23" s="228">
        <v>12</v>
      </c>
    </row>
    <row r="24" spans="1:11">
      <c r="B24" t="s">
        <v>48</v>
      </c>
      <c r="H24" s="229"/>
      <c r="I24" s="229"/>
      <c r="J24" s="229"/>
      <c r="K24" s="228"/>
    </row>
    <row r="25" spans="1:11">
      <c r="A25" s="223">
        <v>10.3</v>
      </c>
      <c r="B25" t="s">
        <v>64</v>
      </c>
      <c r="F25">
        <f>$AB$45*4</f>
        <v>0</v>
      </c>
      <c r="G25">
        <f>A25*1000/10000*F25</f>
        <v>0</v>
      </c>
      <c r="H25" s="229"/>
      <c r="I25" s="229"/>
      <c r="J25" s="229"/>
      <c r="K25" s="228"/>
    </row>
    <row r="26" spans="1:11">
      <c r="A26" s="223">
        <v>10.3</v>
      </c>
      <c r="B26" t="s">
        <v>65</v>
      </c>
      <c r="F26">
        <f>$AB$45*4</f>
        <v>0</v>
      </c>
      <c r="G26">
        <f>A26*1000/10000*F26</f>
        <v>0</v>
      </c>
      <c r="H26" s="229"/>
      <c r="I26" s="229"/>
      <c r="J26" s="229"/>
      <c r="K26" s="228"/>
    </row>
    <row r="27" spans="1:11">
      <c r="B27" t="s">
        <v>55</v>
      </c>
      <c r="H27" s="229"/>
      <c r="I27" s="229"/>
      <c r="J27" s="229"/>
      <c r="K27" s="228"/>
    </row>
    <row r="28" spans="1:11">
      <c r="A28" s="223">
        <v>10.3</v>
      </c>
      <c r="B28" t="s">
        <v>64</v>
      </c>
      <c r="F28">
        <f>$AB$45*4</f>
        <v>0</v>
      </c>
      <c r="G28">
        <f>A28*1000/10000*F28</f>
        <v>0</v>
      </c>
      <c r="H28" s="229"/>
      <c r="I28" s="229"/>
      <c r="J28" s="229"/>
      <c r="K28" s="228"/>
    </row>
    <row r="29" spans="1:11">
      <c r="A29" s="223">
        <v>10.3</v>
      </c>
      <c r="B29" t="s">
        <v>65</v>
      </c>
      <c r="F29">
        <f>$AB$45*4</f>
        <v>0</v>
      </c>
      <c r="G29">
        <f>A29*1000/10000*F29</f>
        <v>0</v>
      </c>
      <c r="H29" s="229"/>
      <c r="I29" s="229"/>
      <c r="J29" s="229"/>
      <c r="K29" s="228"/>
    </row>
    <row r="30" spans="1:11">
      <c r="A30" s="223">
        <v>10.3</v>
      </c>
      <c r="B30" t="s">
        <v>66</v>
      </c>
      <c r="F30">
        <f>$Y$55*10000</f>
        <v>0</v>
      </c>
      <c r="G30" s="225">
        <f>A30*1000/10000*F30</f>
        <v>0</v>
      </c>
      <c r="H30" s="229"/>
      <c r="I30" s="229"/>
      <c r="J30" s="229"/>
      <c r="K30" s="228"/>
    </row>
    <row r="31" spans="1:11">
      <c r="B31" s="222" t="s">
        <v>67</v>
      </c>
      <c r="C31" s="222"/>
      <c r="D31" s="222"/>
      <c r="E31" s="222"/>
      <c r="F31" s="222"/>
      <c r="G31" s="226">
        <f>SUM(G25:G30)</f>
        <v>0</v>
      </c>
      <c r="H31" s="227">
        <f>G31*2/1000</f>
        <v>0</v>
      </c>
      <c r="I31" s="227">
        <f>A30</f>
        <v>10.3</v>
      </c>
      <c r="J31" s="227">
        <f>I31+H31</f>
        <v>10.3</v>
      </c>
      <c r="K31" s="228">
        <v>32</v>
      </c>
    </row>
    <row r="32" spans="1:11">
      <c r="B32" t="s">
        <v>48</v>
      </c>
      <c r="H32" s="229"/>
      <c r="I32" s="229"/>
      <c r="J32" s="229"/>
      <c r="K32" s="228"/>
    </row>
    <row r="33" spans="1:11">
      <c r="A33" s="223">
        <v>3.5</v>
      </c>
      <c r="B33" t="s">
        <v>68</v>
      </c>
      <c r="F33">
        <f>$AB$45*4</f>
        <v>0</v>
      </c>
      <c r="G33">
        <f>A33*1000/10000*F33</f>
        <v>0</v>
      </c>
      <c r="H33" s="229"/>
      <c r="I33" s="229"/>
      <c r="J33" s="229"/>
      <c r="K33" s="228"/>
    </row>
    <row r="34" spans="1:11">
      <c r="A34" s="223">
        <v>3.5</v>
      </c>
      <c r="B34" t="s">
        <v>69</v>
      </c>
      <c r="F34">
        <f>$AB$45*4</f>
        <v>0</v>
      </c>
      <c r="G34">
        <f>A34*1000/10000*F34</f>
        <v>0</v>
      </c>
      <c r="H34" s="229"/>
      <c r="I34" s="229"/>
      <c r="J34" s="229"/>
      <c r="K34" s="228"/>
    </row>
    <row r="35" spans="1:11">
      <c r="B35" t="s">
        <v>55</v>
      </c>
      <c r="H35" s="229"/>
      <c r="I35" s="229"/>
      <c r="J35" s="229"/>
      <c r="K35" s="228"/>
    </row>
    <row r="36" spans="1:11">
      <c r="A36" s="223">
        <v>3.5</v>
      </c>
      <c r="B36" t="s">
        <v>68</v>
      </c>
      <c r="F36">
        <f>$AB$45*4</f>
        <v>0</v>
      </c>
      <c r="G36">
        <f>A36*1000/10000*F36</f>
        <v>0</v>
      </c>
      <c r="H36" s="229"/>
      <c r="I36" s="229"/>
      <c r="J36" s="229"/>
      <c r="K36" s="228"/>
    </row>
    <row r="37" spans="1:11">
      <c r="A37" s="223">
        <v>3.5</v>
      </c>
      <c r="B37" t="s">
        <v>69</v>
      </c>
      <c r="F37">
        <f>$AB$45*4</f>
        <v>0</v>
      </c>
      <c r="G37">
        <f>A37*1000/10000*F37</f>
        <v>0</v>
      </c>
      <c r="H37" s="229"/>
      <c r="I37" s="229"/>
      <c r="J37" s="229"/>
      <c r="K37" s="228"/>
    </row>
    <row r="38" spans="1:11">
      <c r="A38" s="223"/>
      <c r="B38" s="222" t="s">
        <v>70</v>
      </c>
      <c r="C38" s="222"/>
      <c r="D38" s="222"/>
      <c r="E38" s="222"/>
      <c r="F38" s="222"/>
      <c r="G38" s="226">
        <f>SUM(G33:G37)</f>
        <v>0</v>
      </c>
      <c r="H38" s="227">
        <f>G38*2/1000</f>
        <v>0</v>
      </c>
      <c r="I38" s="227">
        <f>A37</f>
        <v>3.5</v>
      </c>
      <c r="J38" s="227">
        <f>I38+H38</f>
        <v>3.5</v>
      </c>
      <c r="K38" s="228">
        <v>8</v>
      </c>
    </row>
    <row r="39" spans="1:11">
      <c r="B39" t="s">
        <v>48</v>
      </c>
      <c r="H39" s="229"/>
      <c r="I39" s="229"/>
      <c r="J39" s="229"/>
      <c r="K39" s="228"/>
    </row>
    <row r="40" spans="1:11">
      <c r="A40" s="223">
        <v>1.2</v>
      </c>
      <c r="B40" t="s">
        <v>71</v>
      </c>
      <c r="F40">
        <f>$AB$45*4</f>
        <v>0</v>
      </c>
      <c r="G40">
        <f>A40*1000/10000*F40</f>
        <v>0</v>
      </c>
      <c r="H40" s="229"/>
      <c r="I40" s="229"/>
      <c r="J40" s="229"/>
      <c r="K40" s="228"/>
    </row>
    <row r="41" spans="1:11">
      <c r="A41" s="223">
        <v>1.2</v>
      </c>
      <c r="B41" t="s">
        <v>72</v>
      </c>
      <c r="F41">
        <f>$AB$45*4</f>
        <v>0</v>
      </c>
      <c r="G41">
        <f>A41*1000/10000*F41</f>
        <v>0</v>
      </c>
      <c r="H41" s="229"/>
      <c r="I41" s="229"/>
      <c r="J41" s="229"/>
      <c r="K41" s="228"/>
    </row>
    <row r="42" spans="1:11">
      <c r="B42" t="s">
        <v>55</v>
      </c>
      <c r="H42" s="229"/>
      <c r="I42" s="229"/>
      <c r="J42" s="229"/>
      <c r="K42" s="228"/>
    </row>
    <row r="43" spans="1:11">
      <c r="A43" s="223">
        <v>1.2</v>
      </c>
      <c r="B43" t="s">
        <v>71</v>
      </c>
      <c r="F43">
        <f>$AB$45*4</f>
        <v>0</v>
      </c>
      <c r="G43">
        <f>A43*1000/10000*F43</f>
        <v>0</v>
      </c>
      <c r="H43" s="229"/>
      <c r="I43" s="229"/>
      <c r="J43" s="229"/>
      <c r="K43" s="228"/>
    </row>
    <row r="44" spans="1:11">
      <c r="A44" s="223">
        <v>1.2</v>
      </c>
      <c r="B44" t="s">
        <v>72</v>
      </c>
      <c r="F44">
        <f>$AB$45*4</f>
        <v>0</v>
      </c>
      <c r="G44">
        <f>A44*1000/10000*F44</f>
        <v>0</v>
      </c>
      <c r="H44" s="229"/>
      <c r="I44" s="229"/>
      <c r="J44" s="229"/>
      <c r="K44" s="228"/>
    </row>
    <row r="45" spans="1:11">
      <c r="A45" s="223"/>
      <c r="B45" s="222" t="s">
        <v>73</v>
      </c>
      <c r="C45" s="222"/>
      <c r="D45" s="222"/>
      <c r="E45" s="222"/>
      <c r="F45" s="222"/>
      <c r="G45" s="226">
        <f>SUM(G40:G44)</f>
        <v>0</v>
      </c>
      <c r="H45" s="227">
        <f>G45*2/1000</f>
        <v>0</v>
      </c>
      <c r="I45" s="227">
        <f>A44</f>
        <v>1.2</v>
      </c>
      <c r="J45" s="227">
        <f>I45+H45</f>
        <v>1.2</v>
      </c>
      <c r="K45" s="228">
        <v>3</v>
      </c>
    </row>
    <row r="46" spans="1:11">
      <c r="B46" t="s">
        <v>48</v>
      </c>
      <c r="H46" s="229"/>
      <c r="I46" s="229"/>
      <c r="J46" s="229"/>
      <c r="K46" s="228"/>
    </row>
    <row r="47" spans="1:11">
      <c r="A47" s="223">
        <v>2.8</v>
      </c>
      <c r="B47" t="s">
        <v>74</v>
      </c>
      <c r="F47">
        <f>$AB$45*4</f>
        <v>0</v>
      </c>
      <c r="G47">
        <f>A47*1000/10000*F47</f>
        <v>0</v>
      </c>
      <c r="H47" s="229"/>
      <c r="I47" s="229"/>
      <c r="J47" s="229"/>
      <c r="K47" s="228"/>
    </row>
    <row r="48" spans="1:11">
      <c r="A48" s="223">
        <v>2.8</v>
      </c>
      <c r="B48" t="s">
        <v>75</v>
      </c>
      <c r="F48">
        <f>$AB$45*4</f>
        <v>0</v>
      </c>
      <c r="G48">
        <f>A48*1000/10000*F48</f>
        <v>0</v>
      </c>
      <c r="H48" s="229"/>
      <c r="I48" s="229"/>
      <c r="J48" s="229"/>
      <c r="K48" s="228"/>
    </row>
    <row r="49" spans="1:11">
      <c r="B49" t="s">
        <v>55</v>
      </c>
      <c r="H49" s="229"/>
      <c r="I49" s="229"/>
      <c r="J49" s="229"/>
      <c r="K49" s="228"/>
    </row>
    <row r="50" spans="1:11">
      <c r="A50" s="223">
        <v>2.8</v>
      </c>
      <c r="B50" t="s">
        <v>74</v>
      </c>
      <c r="F50">
        <f>$AB$45*4</f>
        <v>0</v>
      </c>
      <c r="G50">
        <f>A50*1000/10000*F50</f>
        <v>0</v>
      </c>
      <c r="H50" s="229"/>
      <c r="I50" s="229"/>
      <c r="J50" s="229"/>
      <c r="K50" s="228"/>
    </row>
    <row r="51" spans="1:11">
      <c r="A51" s="223">
        <v>2.8</v>
      </c>
      <c r="B51" t="s">
        <v>75</v>
      </c>
      <c r="F51">
        <f>$AB$45*4</f>
        <v>0</v>
      </c>
      <c r="G51">
        <f>A51*1000/10000*F51</f>
        <v>0</v>
      </c>
      <c r="H51" s="229"/>
      <c r="I51" s="229"/>
      <c r="J51" s="229"/>
      <c r="K51" s="228"/>
    </row>
    <row r="52" spans="1:11">
      <c r="A52" s="223"/>
      <c r="B52" s="222" t="s">
        <v>76</v>
      </c>
      <c r="C52" s="222"/>
      <c r="D52" s="222"/>
      <c r="E52" s="222"/>
      <c r="F52" s="222"/>
      <c r="G52" s="226">
        <f>SUM(G47:G51)</f>
        <v>0</v>
      </c>
      <c r="H52" s="227">
        <f>G52*2/1000</f>
        <v>0</v>
      </c>
      <c r="I52" s="227">
        <f>A51</f>
        <v>2.8</v>
      </c>
      <c r="J52" s="227">
        <f>I52+H52</f>
        <v>2.8</v>
      </c>
      <c r="K52" s="228">
        <v>7</v>
      </c>
    </row>
    <row r="53" spans="1:11">
      <c r="B53" s="230" t="s">
        <v>77</v>
      </c>
      <c r="H53" s="229"/>
      <c r="I53" s="229"/>
      <c r="J53" s="229"/>
      <c r="K53" s="229"/>
    </row>
    <row r="54" spans="1:11">
      <c r="B54" s="231" t="s">
        <v>78</v>
      </c>
      <c r="H54" s="229"/>
      <c r="I54" s="229"/>
      <c r="J54" s="229"/>
      <c r="K54" s="229"/>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3</vt:i4>
      </vt:variant>
    </vt:vector>
  </HeadingPairs>
  <TitlesOfParts>
    <vt:vector size="9" baseType="lpstr">
      <vt:lpstr>FältkortJoel2017</vt:lpstr>
      <vt:lpstr>Led</vt:lpstr>
      <vt:lpstr>Graderingar</vt:lpstr>
      <vt:lpstr>Kompletteringskort</vt:lpstr>
      <vt:lpstr>KartaGoogleByttFält20170421</vt:lpstr>
      <vt:lpstr>Utsädesberäkn</vt:lpstr>
      <vt:lpstr>FältkortJoel2017!Utskriftsområde</vt:lpstr>
      <vt:lpstr>KartaGoogleByttFält20170421!Utskriftsområde</vt:lpstr>
      <vt:lpstr>Kompletteringskort!Utskriftsområde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 Gunnarsson</dc:creator>
  <cp:lastModifiedBy>Sune Helmersson</cp:lastModifiedBy>
  <cp:lastPrinted>2017-10-09T09:42:54Z</cp:lastPrinted>
  <dcterms:created xsi:type="dcterms:W3CDTF">2017-03-22T15:44:39Z</dcterms:created>
  <dcterms:modified xsi:type="dcterms:W3CDTF">2017-10-09T09:44:10Z</dcterms:modified>
</cp:coreProperties>
</file>